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LHOS\Desktop\LICITAÇÕES 2022\TOMADA DE PREÇO 001\"/>
    </mc:Choice>
  </mc:AlternateContent>
  <bookViews>
    <workbookView xWindow="0" yWindow="0" windowWidth="20490" windowHeight="7455" activeTab="1"/>
  </bookViews>
  <sheets>
    <sheet name="ORÇAMENTO" sheetId="2" r:id="rId1"/>
    <sheet name="CRONOGRAMA" sheetId="1" r:id="rId2"/>
  </sheets>
  <definedNames>
    <definedName name="_xlnm.Print_Area" localSheetId="1">CRONOGRAMA!$A$2:$S$87</definedName>
    <definedName name="_xlnm.Print_Area" localSheetId="0">ORÇAMENTO!$A$2:$I$87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6" i="1" l="1"/>
  <c r="S83" i="1"/>
  <c r="Q86" i="1"/>
  <c r="Q83" i="1"/>
  <c r="O86" i="1"/>
  <c r="O83" i="1"/>
  <c r="M86" i="1"/>
  <c r="M83" i="1"/>
  <c r="R55" i="1"/>
  <c r="R82" i="1" s="1"/>
  <c r="P55" i="1"/>
  <c r="P82" i="1" s="1"/>
  <c r="L33" i="1"/>
  <c r="L11" i="1"/>
  <c r="N33" i="1"/>
  <c r="N82" i="1"/>
  <c r="R74" i="1"/>
  <c r="R73" i="1"/>
  <c r="R72" i="1"/>
  <c r="J74" i="1"/>
  <c r="J73" i="1"/>
  <c r="J72" i="1"/>
  <c r="J60" i="1"/>
  <c r="R69" i="1"/>
  <c r="R68" i="1"/>
  <c r="R67" i="1"/>
  <c r="R66" i="1"/>
  <c r="P65" i="1"/>
  <c r="P64" i="1"/>
  <c r="P63" i="1"/>
  <c r="J59" i="1"/>
  <c r="J56" i="1"/>
  <c r="J52" i="1"/>
  <c r="P47" i="1"/>
  <c r="P46" i="1"/>
  <c r="P45" i="1"/>
  <c r="P44" i="1"/>
  <c r="N43" i="1"/>
  <c r="N42" i="1"/>
  <c r="N41" i="1"/>
  <c r="N38" i="1"/>
  <c r="L25" i="1"/>
  <c r="L24" i="1"/>
  <c r="L23" i="1"/>
  <c r="L22" i="1"/>
  <c r="J37" i="1"/>
  <c r="J34" i="1"/>
  <c r="J30" i="1"/>
  <c r="J21" i="1"/>
  <c r="J20" i="1"/>
  <c r="J19" i="1"/>
  <c r="J16" i="1"/>
  <c r="J15" i="1"/>
  <c r="J12" i="1"/>
  <c r="J11" i="1"/>
  <c r="J82" i="1" s="1"/>
  <c r="J8" i="1"/>
  <c r="L82" i="1" l="1"/>
  <c r="J85" i="1"/>
  <c r="K83" i="1"/>
  <c r="K86" i="1" s="1"/>
  <c r="L85" i="1" l="1"/>
  <c r="N85" i="1" s="1"/>
  <c r="P85" i="1" s="1"/>
  <c r="R85" i="1" s="1"/>
  <c r="G74" i="2" l="1"/>
  <c r="G73" i="2"/>
  <c r="G72" i="2"/>
  <c r="G75" i="2" s="1"/>
  <c r="G69" i="2"/>
  <c r="G68" i="2"/>
  <c r="G67" i="2"/>
  <c r="G66" i="2"/>
  <c r="G65" i="2"/>
  <c r="G64" i="2"/>
  <c r="G63" i="2"/>
  <c r="G70" i="2" s="1"/>
  <c r="G60" i="2"/>
  <c r="G59" i="2"/>
  <c r="G61" i="2" s="1"/>
  <c r="G57" i="2"/>
  <c r="G56" i="2"/>
  <c r="G55" i="2"/>
  <c r="G52" i="2"/>
  <c r="G53" i="2" s="1"/>
  <c r="G47" i="2"/>
  <c r="G46" i="2"/>
  <c r="G45" i="2"/>
  <c r="G44" i="2"/>
  <c r="G43" i="2"/>
  <c r="G42" i="2"/>
  <c r="G41" i="2"/>
  <c r="G48" i="2" s="1"/>
  <c r="G49" i="2" s="1"/>
  <c r="G38" i="2"/>
  <c r="G37" i="2"/>
  <c r="G39" i="2" s="1"/>
  <c r="G34" i="2"/>
  <c r="G33" i="2"/>
  <c r="G35" i="2" s="1"/>
  <c r="G31" i="2"/>
  <c r="G30" i="2"/>
  <c r="G25" i="2"/>
  <c r="G24" i="2"/>
  <c r="G23" i="2"/>
  <c r="G22" i="2"/>
  <c r="G21" i="2"/>
  <c r="G26" i="2" s="1"/>
  <c r="G20" i="2"/>
  <c r="G19" i="2"/>
  <c r="G16" i="2"/>
  <c r="G17" i="2" s="1"/>
  <c r="G15" i="2"/>
  <c r="G12" i="2"/>
  <c r="G11" i="2"/>
  <c r="G13" i="2" s="1"/>
  <c r="G8" i="2"/>
  <c r="G9" i="2" s="1"/>
  <c r="G76" i="2" l="1"/>
  <c r="G27" i="2"/>
  <c r="G78" i="2" l="1"/>
  <c r="G8" i="1" l="1"/>
  <c r="G12" i="1"/>
  <c r="G11" i="1"/>
  <c r="G16" i="1"/>
  <c r="G15" i="1"/>
  <c r="G25" i="1"/>
  <c r="G24" i="1"/>
  <c r="G23" i="1"/>
  <c r="G22" i="1"/>
  <c r="G21" i="1"/>
  <c r="G20" i="1"/>
  <c r="G19" i="1"/>
  <c r="G30" i="1"/>
  <c r="G34" i="1"/>
  <c r="G33" i="1"/>
  <c r="G38" i="1"/>
  <c r="G37" i="1"/>
  <c r="G47" i="1"/>
  <c r="G46" i="1"/>
  <c r="G45" i="1"/>
  <c r="G44" i="1"/>
  <c r="G43" i="1"/>
  <c r="G42" i="1"/>
  <c r="G41" i="1"/>
  <c r="G52" i="1"/>
  <c r="G56" i="1"/>
  <c r="G55" i="1"/>
  <c r="G60" i="1"/>
  <c r="G59" i="1"/>
  <c r="G69" i="1"/>
  <c r="G68" i="1"/>
  <c r="G67" i="1"/>
  <c r="G66" i="1"/>
  <c r="G65" i="1"/>
  <c r="G64" i="1"/>
  <c r="G63" i="1"/>
  <c r="G73" i="1"/>
  <c r="G72" i="1"/>
  <c r="G74" i="1"/>
  <c r="G75" i="1" l="1"/>
  <c r="G70" i="1"/>
  <c r="G61" i="1"/>
  <c r="G57" i="1"/>
  <c r="G53" i="1"/>
  <c r="G48" i="1"/>
  <c r="G39" i="1"/>
  <c r="G35" i="1"/>
  <c r="G31" i="1"/>
  <c r="G26" i="1"/>
  <c r="G17" i="1"/>
  <c r="G13" i="1"/>
  <c r="G9" i="1"/>
  <c r="G27" i="1" l="1"/>
  <c r="G49" i="1"/>
  <c r="G76" i="1"/>
  <c r="G78" i="1" l="1"/>
</calcChain>
</file>

<file path=xl/sharedStrings.xml><?xml version="1.0" encoding="utf-8"?>
<sst xmlns="http://schemas.openxmlformats.org/spreadsheetml/2006/main" count="600" uniqueCount="112">
  <si>
    <r>
      <rPr>
        <b/>
        <sz val="12"/>
        <rFont val="Calibri"/>
        <family val="1"/>
      </rPr>
      <t>ITEM</t>
    </r>
  </si>
  <si>
    <r>
      <rPr>
        <b/>
        <sz val="12"/>
        <rFont val="Calibri"/>
        <family val="1"/>
      </rPr>
      <t>DISCRIMINAÇÃO DOS SERVIÇOS</t>
    </r>
  </si>
  <si>
    <r>
      <rPr>
        <b/>
        <sz val="12"/>
        <rFont val="Calibri"/>
        <family val="1"/>
      </rPr>
      <t>UNID.</t>
    </r>
  </si>
  <si>
    <r>
      <rPr>
        <b/>
        <sz val="12"/>
        <rFont val="Calibri"/>
        <family val="1"/>
      </rPr>
      <t>QUANT.</t>
    </r>
  </si>
  <si>
    <r>
      <rPr>
        <b/>
        <sz val="12"/>
        <rFont val="Calibri"/>
        <family val="1"/>
      </rPr>
      <t>PREÇO R$</t>
    </r>
  </si>
  <si>
    <r>
      <rPr>
        <b/>
        <sz val="12"/>
        <rFont val="Calibri"/>
        <family val="1"/>
      </rPr>
      <t>CÓDIGO</t>
    </r>
  </si>
  <si>
    <r>
      <rPr>
        <b/>
        <sz val="12"/>
        <rFont val="Calibri"/>
        <family val="1"/>
      </rPr>
      <t>ÓRGÃO</t>
    </r>
  </si>
  <si>
    <r>
      <rPr>
        <b/>
        <sz val="12"/>
        <rFont val="Calibri"/>
        <family val="1"/>
      </rPr>
      <t>UNIT. S/ BDI</t>
    </r>
  </si>
  <si>
    <r>
      <rPr>
        <b/>
        <sz val="12"/>
        <rFont val="Calibri"/>
        <family val="1"/>
      </rPr>
      <t>UNIT. C/ BDI</t>
    </r>
  </si>
  <si>
    <r>
      <rPr>
        <b/>
        <sz val="12"/>
        <rFont val="Calibri"/>
        <family val="1"/>
      </rPr>
      <t>TOTAL</t>
    </r>
  </si>
  <si>
    <r>
      <rPr>
        <b/>
        <sz val="12"/>
        <rFont val="Calibri"/>
        <family val="1"/>
      </rPr>
      <t>PLACA DE IDENTIFICAÇÃO</t>
    </r>
  </si>
  <si>
    <r>
      <rPr>
        <sz val="12"/>
        <rFont val="Calibri"/>
        <family val="1"/>
      </rPr>
      <t>PLACA DE OBRA</t>
    </r>
  </si>
  <si>
    <r>
      <rPr>
        <sz val="12"/>
        <rFont val="Calibri"/>
        <family val="1"/>
      </rPr>
      <t>m²</t>
    </r>
  </si>
  <si>
    <r>
      <rPr>
        <sz val="12"/>
        <rFont val="Calibri"/>
        <family val="1"/>
      </rPr>
      <t>6,00</t>
    </r>
  </si>
  <si>
    <r>
      <rPr>
        <sz val="12"/>
        <rFont val="Calibri"/>
        <family val="1"/>
      </rPr>
      <t>R$      472,54</t>
    </r>
  </si>
  <si>
    <r>
      <rPr>
        <sz val="12"/>
        <rFont val="Calibri"/>
        <family val="1"/>
      </rPr>
      <t>R$      604,52</t>
    </r>
  </si>
  <si>
    <r>
      <rPr>
        <sz val="12"/>
        <rFont val="Calibri"/>
        <family val="1"/>
      </rPr>
      <t>74209/001</t>
    </r>
  </si>
  <si>
    <r>
      <rPr>
        <sz val="12"/>
        <rFont val="Calibri"/>
        <family val="1"/>
      </rPr>
      <t>CEF-SINAPI</t>
    </r>
  </si>
  <si>
    <r>
      <rPr>
        <b/>
        <sz val="12"/>
        <rFont val="Calibri"/>
        <family val="1"/>
      </rPr>
      <t>ADMINISTRAÇÃO DA OBRA</t>
    </r>
  </si>
  <si>
    <r>
      <rPr>
        <sz val="12"/>
        <rFont val="Calibri"/>
        <family val="1"/>
      </rPr>
      <t>ENCARREGADO GERAL DE OBRAS</t>
    </r>
  </si>
  <si>
    <r>
      <rPr>
        <sz val="12"/>
        <rFont val="Calibri"/>
        <family val="1"/>
      </rPr>
      <t>MÊS</t>
    </r>
  </si>
  <si>
    <r>
      <rPr>
        <sz val="12"/>
        <rFont val="Calibri"/>
        <family val="1"/>
      </rPr>
      <t>2,00</t>
    </r>
  </si>
  <si>
    <r>
      <rPr>
        <sz val="12"/>
        <rFont val="Calibri"/>
        <family val="1"/>
      </rPr>
      <t>3659,73</t>
    </r>
  </si>
  <si>
    <r>
      <rPr>
        <sz val="12"/>
        <rFont val="Calibri"/>
        <family val="1"/>
      </rPr>
      <t>R$   4.681,89</t>
    </r>
  </si>
  <si>
    <r>
      <rPr>
        <sz val="12"/>
        <rFont val="Calibri"/>
        <family val="1"/>
      </rPr>
      <t>TOPÓGRAFO</t>
    </r>
  </si>
  <si>
    <r>
      <rPr>
        <sz val="12"/>
        <rFont val="Calibri"/>
        <family val="1"/>
      </rPr>
      <t>3459,58</t>
    </r>
  </si>
  <si>
    <r>
      <rPr>
        <sz val="12"/>
        <rFont val="Calibri"/>
        <family val="1"/>
      </rPr>
      <t>R$   4.425,84</t>
    </r>
  </si>
  <si>
    <r>
      <rPr>
        <b/>
        <sz val="12"/>
        <rFont val="Calibri"/>
        <family val="1"/>
      </rPr>
      <t>LOCAÇÃO</t>
    </r>
  </si>
  <si>
    <r>
      <rPr>
        <sz val="12"/>
        <rFont val="Calibri"/>
        <family val="1"/>
      </rPr>
      <t>LOCAÇÃO DA OBRA COM EQUIPAMENTOS TOPOGRÁFICOS</t>
    </r>
  </si>
  <si>
    <r>
      <rPr>
        <sz val="12"/>
        <rFont val="Calibri"/>
        <family val="1"/>
      </rPr>
      <t>48.369,02</t>
    </r>
  </si>
  <si>
    <r>
      <rPr>
        <sz val="12"/>
        <rFont val="Calibri"/>
        <family val="1"/>
      </rPr>
      <t>R$           0,29</t>
    </r>
  </si>
  <si>
    <r>
      <rPr>
        <sz val="12"/>
        <rFont val="Calibri"/>
        <family val="1"/>
      </rPr>
      <t>R$           0,37</t>
    </r>
  </si>
  <si>
    <r>
      <rPr>
        <sz val="12"/>
        <rFont val="Calibri"/>
        <family val="1"/>
      </rPr>
      <t>DESMATAMENTO 1 M DE LARGURA COM MOTONIVELADORA</t>
    </r>
  </si>
  <si>
    <r>
      <rPr>
        <sz val="12"/>
        <rFont val="Calibri"/>
        <family val="1"/>
      </rPr>
      <t>13.819,72</t>
    </r>
  </si>
  <si>
    <r>
      <rPr>
        <sz val="12"/>
        <rFont val="Calibri"/>
        <family val="1"/>
      </rPr>
      <t>R$           0,50</t>
    </r>
  </si>
  <si>
    <r>
      <rPr>
        <sz val="12"/>
        <rFont val="Calibri"/>
        <family val="1"/>
      </rPr>
      <t>R$           0,64</t>
    </r>
  </si>
  <si>
    <r>
      <rPr>
        <sz val="12"/>
        <rFont val="Calibri"/>
        <family val="1"/>
      </rPr>
      <t>73822/002</t>
    </r>
  </si>
  <si>
    <r>
      <rPr>
        <b/>
        <sz val="12"/>
        <rFont val="Calibri"/>
        <family val="1"/>
      </rPr>
      <t>TERRAPLENAGEM</t>
    </r>
  </si>
  <si>
    <r>
      <rPr>
        <sz val="12"/>
        <rFont val="Calibri"/>
        <family val="1"/>
      </rPr>
      <t>LIMPEZA MECANIZADA DA VIA</t>
    </r>
  </si>
  <si>
    <r>
      <rPr>
        <sz val="12"/>
        <rFont val="Calibri"/>
        <family val="1"/>
      </rPr>
      <t>R$           0,13</t>
    </r>
  </si>
  <si>
    <r>
      <rPr>
        <sz val="12"/>
        <rFont val="Calibri"/>
        <family val="1"/>
      </rPr>
      <t>R$           0,17</t>
    </r>
  </si>
  <si>
    <r>
      <rPr>
        <sz val="12"/>
        <rFont val="Calibri"/>
        <family val="1"/>
      </rPr>
      <t>73859/001</t>
    </r>
  </si>
  <si>
    <r>
      <rPr>
        <sz val="12"/>
        <rFont val="Calibri"/>
        <family val="1"/>
      </rPr>
      <t>ESCAVAÇÃO MECANIZADA DE BASE EXISTENTE E= 5CM</t>
    </r>
  </si>
  <si>
    <r>
      <rPr>
        <sz val="12"/>
        <rFont val="Calibri"/>
        <family val="1"/>
      </rPr>
      <t>m³</t>
    </r>
  </si>
  <si>
    <r>
      <rPr>
        <sz val="12"/>
        <rFont val="Calibri"/>
        <family val="1"/>
      </rPr>
      <t>9.509,96</t>
    </r>
  </si>
  <si>
    <r>
      <rPr>
        <sz val="12"/>
        <rFont val="Calibri"/>
        <family val="1"/>
      </rPr>
      <t>R$           2,92</t>
    </r>
  </si>
  <si>
    <r>
      <rPr>
        <sz val="12"/>
        <rFont val="Calibri"/>
        <family val="1"/>
      </rPr>
      <t>R$           3,74</t>
    </r>
  </si>
  <si>
    <r>
      <rPr>
        <sz val="12"/>
        <rFont val="Calibri"/>
        <family val="1"/>
      </rPr>
      <t>74151/001</t>
    </r>
  </si>
  <si>
    <r>
      <rPr>
        <sz val="12"/>
        <rFont val="Calibri"/>
        <family val="1"/>
      </rPr>
      <t>TRANSPORTE DE MATERIAL DA ESCAVAÇÃO - BOTAFORA DMT&lt; 5 KM</t>
    </r>
  </si>
  <si>
    <r>
      <rPr>
        <sz val="12"/>
        <rFont val="Calibri"/>
        <family val="1"/>
      </rPr>
      <t>R$         30,05</t>
    </r>
  </si>
  <si>
    <r>
      <rPr>
        <sz val="12"/>
        <rFont val="Calibri"/>
        <family val="1"/>
      </rPr>
      <t>R$         38,44</t>
    </r>
  </si>
  <si>
    <r>
      <rPr>
        <sz val="12"/>
        <rFont val="Calibri"/>
        <family val="1"/>
      </rPr>
      <t>ESPALHAMENTO DE MATERIAL EM BOTA FORA, COM UTILIZACAO DE TRATOR</t>
    </r>
  </si>
  <si>
    <r>
      <rPr>
        <sz val="12"/>
        <rFont val="Calibri"/>
        <family val="1"/>
      </rPr>
      <t>R$           0,86</t>
    </r>
  </si>
  <si>
    <r>
      <rPr>
        <sz val="12"/>
        <rFont val="Calibri"/>
        <family val="1"/>
      </rPr>
      <t>R$           1,10</t>
    </r>
  </si>
  <si>
    <r>
      <rPr>
        <sz val="12"/>
        <rFont val="Calibri"/>
        <family val="1"/>
      </rPr>
      <t>ESCAVAÇÃO, CARGA E TRANSPORTE DE MAT. DE 1ª CATEGORIA DMT&lt; 5 KM</t>
    </r>
  </si>
  <si>
    <r>
      <rPr>
        <sz val="12"/>
        <rFont val="Calibri"/>
        <family val="1"/>
      </rPr>
      <t>7.086,06</t>
    </r>
  </si>
  <si>
    <r>
      <rPr>
        <sz val="12"/>
        <rFont val="Calibri"/>
        <family val="1"/>
      </rPr>
      <t>R$           1,48</t>
    </r>
  </si>
  <si>
    <r>
      <rPr>
        <sz val="12"/>
        <rFont val="Calibri"/>
        <family val="1"/>
      </rPr>
      <t>R$           1,89</t>
    </r>
  </si>
  <si>
    <r>
      <rPr>
        <sz val="12"/>
        <rFont val="Calibri"/>
        <family val="1"/>
      </rPr>
      <t>74155/001</t>
    </r>
  </si>
  <si>
    <r>
      <rPr>
        <sz val="12"/>
        <rFont val="Calibri"/>
        <family val="1"/>
      </rPr>
      <t>ESPALHAMENTO DE MATERIAL DE 1ª CATEGORIA</t>
    </r>
  </si>
  <si>
    <r>
      <rPr>
        <sz val="12"/>
        <rFont val="Calibri"/>
        <family val="1"/>
      </rPr>
      <t>R$           0,21</t>
    </r>
  </si>
  <si>
    <r>
      <rPr>
        <sz val="12"/>
        <rFont val="Calibri"/>
        <family val="1"/>
      </rPr>
      <t>R$           0,27</t>
    </r>
  </si>
  <si>
    <r>
      <rPr>
        <sz val="12"/>
        <rFont val="Calibri"/>
        <family val="1"/>
      </rPr>
      <t>74153/001</t>
    </r>
  </si>
  <si>
    <r>
      <rPr>
        <sz val="12"/>
        <rFont val="Calibri"/>
        <family val="1"/>
      </rPr>
      <t>COMPACTAÇÃO DE MATERIAL DE 1ª CATEGORIA</t>
    </r>
  </si>
  <si>
    <r>
      <rPr>
        <sz val="12"/>
        <rFont val="Calibri"/>
        <family val="1"/>
      </rPr>
      <t>R$           4,03</t>
    </r>
  </si>
  <si>
    <r>
      <rPr>
        <sz val="12"/>
        <rFont val="Calibri"/>
        <family val="1"/>
      </rPr>
      <t>R$           5,16</t>
    </r>
  </si>
  <si>
    <r>
      <rPr>
        <sz val="12"/>
        <rFont val="Calibri"/>
        <family val="1"/>
      </rPr>
      <t>74005/001</t>
    </r>
  </si>
  <si>
    <r>
      <rPr>
        <sz val="12"/>
        <rFont val="Calibri"/>
        <family val="1"/>
      </rPr>
      <t>22.332,87</t>
    </r>
  </si>
  <si>
    <r>
      <rPr>
        <sz val="12"/>
        <rFont val="Calibri"/>
        <family val="1"/>
      </rPr>
      <t>6.380,82</t>
    </r>
  </si>
  <si>
    <r>
      <rPr>
        <sz val="12"/>
        <rFont val="Calibri"/>
        <family val="1"/>
      </rPr>
      <t>1.763,91</t>
    </r>
  </si>
  <si>
    <r>
      <rPr>
        <sz val="12"/>
        <rFont val="Calibri"/>
        <family val="1"/>
      </rPr>
      <t>5.486,62</t>
    </r>
  </si>
  <si>
    <r>
      <rPr>
        <sz val="12"/>
        <rFont val="Calibri"/>
        <family val="1"/>
      </rPr>
      <t>R$       472,54</t>
    </r>
  </si>
  <si>
    <r>
      <rPr>
        <sz val="12"/>
        <rFont val="Calibri"/>
        <family val="1"/>
      </rPr>
      <t>1,00</t>
    </r>
  </si>
  <si>
    <r>
      <rPr>
        <sz val="12"/>
        <rFont val="Calibri"/>
        <family val="1"/>
      </rPr>
      <t>30.211,58</t>
    </r>
  </si>
  <si>
    <r>
      <rPr>
        <sz val="12"/>
        <rFont val="Calibri"/>
        <family val="1"/>
      </rPr>
      <t>8.631,88</t>
    </r>
  </si>
  <si>
    <r>
      <rPr>
        <sz val="12"/>
        <rFont val="Calibri"/>
        <family val="1"/>
      </rPr>
      <t>7.219,17</t>
    </r>
  </si>
  <si>
    <r>
      <rPr>
        <sz val="12"/>
        <rFont val="Calibri"/>
        <family val="1"/>
      </rPr>
      <t>6.249,01</t>
    </r>
  </si>
  <si>
    <r>
      <rPr>
        <b/>
        <sz val="12"/>
        <rFont val="Calibri"/>
        <family val="1"/>
      </rPr>
      <t>OBRA DE ARTE</t>
    </r>
  </si>
  <si>
    <r>
      <rPr>
        <sz val="12"/>
        <rFont val="Calibri"/>
        <family val="1"/>
      </rPr>
      <t>LASTRO DE AREIA</t>
    </r>
  </si>
  <si>
    <r>
      <rPr>
        <sz val="12"/>
        <rFont val="Calibri"/>
        <family val="1"/>
      </rPr>
      <t>4,69</t>
    </r>
  </si>
  <si>
    <r>
      <rPr>
        <sz val="12"/>
        <rFont val="Calibri"/>
        <family val="1"/>
      </rPr>
      <t>R$       139,42</t>
    </r>
  </si>
  <si>
    <r>
      <rPr>
        <sz val="12"/>
        <rFont val="Calibri"/>
        <family val="1"/>
      </rPr>
      <t>R$      178,36</t>
    </r>
  </si>
  <si>
    <r>
      <rPr>
        <sz val="12"/>
        <rFont val="Calibri"/>
        <family val="1"/>
      </rPr>
      <t>TUBO DE CONCRETO DN 1000mm</t>
    </r>
  </si>
  <si>
    <r>
      <rPr>
        <sz val="12"/>
        <rFont val="Calibri"/>
        <family val="1"/>
      </rPr>
      <t>m</t>
    </r>
  </si>
  <si>
    <r>
      <rPr>
        <sz val="12"/>
        <rFont val="Calibri"/>
        <family val="1"/>
      </rPr>
      <t>12,00</t>
    </r>
  </si>
  <si>
    <r>
      <rPr>
        <sz val="12"/>
        <rFont val="Calibri"/>
        <family val="1"/>
      </rPr>
      <t>R$       274,79</t>
    </r>
  </si>
  <si>
    <r>
      <rPr>
        <sz val="12"/>
        <rFont val="Calibri"/>
        <family val="1"/>
      </rPr>
      <t>R$      351,54</t>
    </r>
  </si>
  <si>
    <r>
      <rPr>
        <sz val="12"/>
        <rFont val="Calibri"/>
        <family val="1"/>
      </rPr>
      <t>CONCRETO ARMADO</t>
    </r>
  </si>
  <si>
    <r>
      <rPr>
        <sz val="12"/>
        <rFont val="Calibri"/>
        <family val="1"/>
      </rPr>
      <t>3,88</t>
    </r>
  </si>
  <si>
    <r>
      <rPr>
        <sz val="12"/>
        <rFont val="Calibri"/>
        <family val="1"/>
      </rPr>
      <t>R$   2.299,89</t>
    </r>
  </si>
  <si>
    <r>
      <rPr>
        <sz val="12"/>
        <rFont val="Calibri"/>
        <family val="1"/>
      </rPr>
      <t>R$   2.942,25</t>
    </r>
  </si>
  <si>
    <r>
      <rPr>
        <b/>
        <sz val="12"/>
        <rFont val="Calibri"/>
        <family val="1"/>
      </rPr>
      <t>TOTAL GERAL</t>
    </r>
  </si>
  <si>
    <r>
      <rPr>
        <b/>
        <sz val="12"/>
        <rFont val="Calibri"/>
        <family val="1"/>
      </rPr>
      <t>BDI ADOTADO: 27,93 %</t>
    </r>
  </si>
  <si>
    <r>
      <rPr>
        <b/>
        <sz val="12"/>
        <rFont val="Calibri"/>
        <family val="1"/>
      </rPr>
      <t>REFERÊNCIA: SINAPI PA MARÇO/2019 DESONERADO</t>
    </r>
  </si>
  <si>
    <t>Comunidade do Açu à comunidade do Bonfim - Trecho I</t>
  </si>
  <si>
    <t xml:space="preserve">PLANILHA ORÇAMENTÁRIA </t>
  </si>
  <si>
    <t>Rod. PA-375 (Aires) ao ramal do Bonfim - Trecho II</t>
  </si>
  <si>
    <t>Ramal do Bonfim à comunidade do Pacuriúba - Trecho III</t>
  </si>
  <si>
    <t>São João da Ponta, 11 de Janeiro de 2022</t>
  </si>
  <si>
    <t>RECUPERAÇÃO DE 15,11 KM DE ESTRADA VICINAL NOS TRECHOS: TRECHO 01 - COMUNIDADE DO AÇU / COMUNIDADE DO BONFIM; TRECHO 02 - ROD. PA-375 (AIRES) / RAMAL DO BONFIM; TRECHO 03 - RAMAL DO BONFIM /  COMUNIDADE DE PACURIÚBA</t>
  </si>
  <si>
    <t>MESES</t>
  </si>
  <si>
    <t>1º</t>
  </si>
  <si>
    <t>2º</t>
  </si>
  <si>
    <t>3º</t>
  </si>
  <si>
    <t>4º</t>
  </si>
  <si>
    <t>5º</t>
  </si>
  <si>
    <t>EXECUTADO ($)</t>
  </si>
  <si>
    <t>EXECUTADO (%)</t>
  </si>
  <si>
    <t>ACUMULADO ($)</t>
  </si>
  <si>
    <t>ACUMULADO (%)</t>
  </si>
  <si>
    <t>$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</si>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</sst>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2"/>
      <name val="Calibri"/>
      <family val="1"/>
    </font>
    <font>
      <sz val="12"/>
      <name val="Calibri"/>
      <family val="2"/>
    </font>
    <font>
      <sz val="12"/>
      <name val="Calibri"/>
      <family val="1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 indent="1"/>
    </xf>
    <xf numFmtId="1" fontId="8" fillId="0" borderId="2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wrapText="1"/>
    </xf>
    <xf numFmtId="164" fontId="4" fillId="0" borderId="2" xfId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right" vertical="top" wrapText="1"/>
    </xf>
    <xf numFmtId="164" fontId="4" fillId="3" borderId="2" xfId="1" applyFont="1" applyFill="1" applyBorder="1" applyAlignment="1">
      <alignment horizontal="right" vertical="top" wrapText="1"/>
    </xf>
    <xf numFmtId="0" fontId="4" fillId="3" borderId="2" xfId="1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164" fontId="2" fillId="0" borderId="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left" vertical="top"/>
    </xf>
    <xf numFmtId="2" fontId="12" fillId="0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top" wrapText="1"/>
    </xf>
    <xf numFmtId="0" fontId="4" fillId="3" borderId="2" xfId="1" applyNumberFormat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 indent="9"/>
    </xf>
    <xf numFmtId="0" fontId="2" fillId="2" borderId="4" xfId="0" applyFont="1" applyFill="1" applyBorder="1" applyAlignment="1">
      <alignment horizontal="left" vertical="top" wrapText="1" indent="9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1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80</xdr:row>
      <xdr:rowOff>101600</xdr:rowOff>
    </xdr:from>
    <xdr:to>
      <xdr:col>1</xdr:col>
      <xdr:colOff>3470910</xdr:colOff>
      <xdr:row>87</xdr:row>
      <xdr:rowOff>0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xmlns="" id="{B794228F-4456-4B72-9179-DC98583385D9}"/>
            </a:ext>
          </a:extLst>
        </xdr:cNvPr>
        <xdr:cNvSpPr txBox="1">
          <a:spLocks noChangeArrowheads="1"/>
        </xdr:cNvSpPr>
      </xdr:nvSpPr>
      <xdr:spPr bwMode="auto">
        <a:xfrm>
          <a:off x="129540" y="28417520"/>
          <a:ext cx="372999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pt-BR" sz="1100">
              <a:effectLst/>
              <a:latin typeface="Calibri" panose="020F050202020403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_____________________________________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Engª. Civil Anderson</a:t>
          </a:r>
          <a:r>
            <a:rPr lang="pt-BR" sz="1000" i="1" spc="-5" baseline="0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 Alves Oliveira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Portaria: 052/2021-GPMSJP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 CREA-PA:16600</a:t>
          </a:r>
          <a:r>
            <a:rPr lang="pt-BR" sz="1000" i="1" spc="-5" baseline="0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 D PA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SEMDUR- Secretaria Munic. De Infra e Desenv. Urbano.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pt-BR" sz="1200">
              <a:effectLst/>
              <a:latin typeface="Times New Roman" panose="02020603050405020304" pitchFamily="18" charset="0"/>
              <a:ea typeface="SimSun" panose="02010600030101010101" pitchFamily="2" charset="-122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</xdr:txBody>
    </xdr:sp>
    <xdr:clientData/>
  </xdr:twoCellAnchor>
  <xdr:twoCellAnchor>
    <xdr:from>
      <xdr:col>3</xdr:col>
      <xdr:colOff>213360</xdr:colOff>
      <xdr:row>80</xdr:row>
      <xdr:rowOff>58421</xdr:rowOff>
    </xdr:from>
    <xdr:to>
      <xdr:col>6</xdr:col>
      <xdr:colOff>476794</xdr:colOff>
      <xdr:row>89</xdr:row>
      <xdr:rowOff>101601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xmlns="" id="{3A7FF018-1FC6-4487-8755-A00F21A06A59}"/>
            </a:ext>
          </a:extLst>
        </xdr:cNvPr>
        <xdr:cNvSpPr txBox="1">
          <a:spLocks noChangeArrowheads="1"/>
        </xdr:cNvSpPr>
      </xdr:nvSpPr>
      <xdr:spPr bwMode="auto">
        <a:xfrm>
          <a:off x="6492240" y="28374341"/>
          <a:ext cx="2785654" cy="155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 b="1" kern="100">
              <a:effectLst/>
              <a:latin typeface="Times New Roman" panose="02020603050405020304" pitchFamily="18" charset="0"/>
              <a:ea typeface="SimSun" panose="02010600030101010101" pitchFamily="2" charset="-122"/>
              <a:cs typeface="Times New Roman" panose="02020603050405020304" pitchFamily="18" charset="0"/>
            </a:rPr>
            <a:t>________________________________________</a:t>
          </a:r>
          <a:endParaRPr lang="pt-BR" sz="1050" kern="100">
            <a:effectLst/>
            <a:latin typeface="Calibri" panose="020F0502020204030204" pitchFamily="34" charset="0"/>
            <a:ea typeface="SimSun" panose="02010600030101010101" pitchFamily="2" charset="-122"/>
            <a:cs typeface="Times New Roman" panose="02020603050405020304" pitchFamily="18" charset="0"/>
          </a:endParaRPr>
        </a:p>
        <a:p>
          <a:pPr marL="0" indent="0" algn="ctr">
            <a:spcAft>
              <a:spcPts val="0"/>
            </a:spcAft>
          </a:pPr>
          <a:r>
            <a:rPr lang="pt-BR" sz="1100" i="1">
              <a:effectLst/>
              <a:latin typeface="+mn-lt"/>
              <a:ea typeface="+mn-ea"/>
              <a:cs typeface="+mn-cs"/>
            </a:rPr>
            <a:t>Rodrigo da Silva Coelho</a:t>
          </a:r>
        </a:p>
        <a:p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         SEMDUR- Secretaria Munic. De Infra e Desenv. Urbano.</a:t>
          </a:r>
          <a:endParaRPr lang="pt-BR" sz="1000">
            <a:effectLst/>
          </a:endParaRPr>
        </a:p>
        <a:p>
          <a:pPr marL="0" indent="0" algn="ctr">
            <a:spcAft>
              <a:spcPts val="0"/>
            </a:spcAft>
          </a:pPr>
          <a:endParaRPr lang="pt-BR" sz="1000" i="1" spc="-5">
            <a:solidFill>
              <a:srgbClr val="000000"/>
            </a:solidFill>
            <a:effectLst/>
            <a:latin typeface="Times New Roman" panose="02020603050405020304" pitchFamily="18" charset="0"/>
            <a:ea typeface="SimSun" panose="02010600030101010101" pitchFamily="2" charset="-122"/>
            <a:cs typeface="+mn-cs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pt-BR" sz="1050" kern="100">
              <a:effectLst/>
              <a:latin typeface="Calibri" panose="020F050202020403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82</xdr:row>
      <xdr:rowOff>323274</xdr:rowOff>
    </xdr:from>
    <xdr:to>
      <xdr:col>1</xdr:col>
      <xdr:colOff>3470910</xdr:colOff>
      <xdr:row>93</xdr:row>
      <xdr:rowOff>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xmlns="" id="{584F15D2-676A-4B27-8F55-CB0772DB010D}"/>
            </a:ext>
          </a:extLst>
        </xdr:cNvPr>
        <xdr:cNvSpPr txBox="1">
          <a:spLocks noChangeArrowheads="1"/>
        </xdr:cNvSpPr>
      </xdr:nvSpPr>
      <xdr:spPr bwMode="auto">
        <a:xfrm>
          <a:off x="129540" y="29875019"/>
          <a:ext cx="3729297" cy="261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pt-BR" sz="1100">
              <a:effectLst/>
              <a:latin typeface="Calibri" panose="020F050202020403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_____________________________________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Engª. Civil Anderson</a:t>
          </a:r>
          <a:r>
            <a:rPr lang="pt-BR" sz="1000" i="1" spc="-5" baseline="0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 Alves Oliveira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Portaria: 052/2021-GPMSJP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 CREA-PA:16600</a:t>
          </a:r>
          <a:r>
            <a:rPr lang="pt-BR" sz="1000" i="1" spc="-5" baseline="0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 D PA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 algn="ctr">
            <a:spcAft>
              <a:spcPts val="0"/>
            </a:spcAft>
          </a:pPr>
          <a:r>
            <a:rPr lang="pt-BR" sz="1000" i="1" spc="-5">
              <a:solidFill>
                <a:srgbClr val="00000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SEMDUR- Secretaria Munic. De Infra e Desenv. Urbano.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pt-BR" sz="1200">
              <a:effectLst/>
              <a:latin typeface="Times New Roman" panose="02020603050405020304" pitchFamily="18" charset="0"/>
              <a:ea typeface="SimSun" panose="02010600030101010101" pitchFamily="2" charset="-122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</xdr:txBody>
    </xdr:sp>
    <xdr:clientData/>
  </xdr:twoCellAnchor>
  <xdr:twoCellAnchor>
    <xdr:from>
      <xdr:col>1</xdr:col>
      <xdr:colOff>2861885</xdr:colOff>
      <xdr:row>80</xdr:row>
      <xdr:rowOff>96521</xdr:rowOff>
    </xdr:from>
    <xdr:to>
      <xdr:col>3</xdr:col>
      <xdr:colOff>304798</xdr:colOff>
      <xdr:row>89</xdr:row>
      <xdr:rowOff>101601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xmlns="" id="{E62D8199-9B33-4635-B6A3-7ED55DBE5C25}"/>
            </a:ext>
          </a:extLst>
        </xdr:cNvPr>
        <xdr:cNvSpPr txBox="1">
          <a:spLocks noChangeArrowheads="1"/>
        </xdr:cNvSpPr>
      </xdr:nvSpPr>
      <xdr:spPr bwMode="auto">
        <a:xfrm>
          <a:off x="3249812" y="28872412"/>
          <a:ext cx="3331095" cy="152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 b="1" kern="100">
              <a:effectLst/>
              <a:latin typeface="Times New Roman" panose="02020603050405020304" pitchFamily="18" charset="0"/>
              <a:ea typeface="SimSun" panose="02010600030101010101" pitchFamily="2" charset="-122"/>
              <a:cs typeface="Times New Roman" panose="02020603050405020304" pitchFamily="18" charset="0"/>
            </a:rPr>
            <a:t>________________________________________</a:t>
          </a:r>
          <a:endParaRPr lang="pt-BR" sz="1050" kern="100">
            <a:effectLst/>
            <a:latin typeface="Calibri" panose="020F0502020204030204" pitchFamily="34" charset="0"/>
            <a:ea typeface="SimSun" panose="02010600030101010101" pitchFamily="2" charset="-122"/>
            <a:cs typeface="Times New Roman" panose="02020603050405020304" pitchFamily="18" charset="0"/>
          </a:endParaRPr>
        </a:p>
        <a:p>
          <a:pPr marL="0" indent="0" algn="ctr">
            <a:spcAft>
              <a:spcPts val="0"/>
            </a:spcAft>
          </a:pPr>
          <a:r>
            <a:rPr lang="pt-BR" sz="1100" i="1">
              <a:effectLst/>
              <a:latin typeface="+mn-lt"/>
              <a:ea typeface="+mn-ea"/>
              <a:cs typeface="+mn-cs"/>
            </a:rPr>
            <a:t>Rodrigo da Silva Coelho</a:t>
          </a:r>
        </a:p>
        <a:p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         SEMDUR- Secretaria Munic. De Infra e Desenv. Urbano.</a:t>
          </a:r>
          <a:endParaRPr lang="pt-BR" sz="1000">
            <a:effectLst/>
          </a:endParaRPr>
        </a:p>
        <a:p>
          <a:pPr marL="0" indent="0" algn="ctr">
            <a:spcAft>
              <a:spcPts val="0"/>
            </a:spcAft>
          </a:pPr>
          <a:endParaRPr lang="pt-BR" sz="1000" i="1" spc="-5">
            <a:solidFill>
              <a:srgbClr val="000000"/>
            </a:solidFill>
            <a:effectLst/>
            <a:latin typeface="Times New Roman" panose="02020603050405020304" pitchFamily="18" charset="0"/>
            <a:ea typeface="SimSun" panose="02010600030101010101" pitchFamily="2" charset="-122"/>
            <a:cs typeface="+mn-cs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pt-BR" sz="1050" kern="100">
              <a:effectLst/>
              <a:latin typeface="Calibri" panose="020F050202020403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topLeftCell="A31" zoomScale="60" zoomScaleNormal="100" workbookViewId="0">
      <selection activeCell="B83" sqref="B83"/>
    </sheetView>
  </sheetViews>
  <sheetFormatPr defaultRowHeight="12.75" x14ac:dyDescent="0.2"/>
  <cols>
    <col min="1" max="1" width="5.6640625" bestFit="1" customWidth="1"/>
    <col min="2" max="2" width="79.5" customWidth="1"/>
    <col min="3" max="3" width="6.5" bestFit="1" customWidth="1"/>
    <col min="4" max="4" width="9.83203125" bestFit="1" customWidth="1"/>
    <col min="5" max="5" width="13.5" customWidth="1"/>
    <col min="6" max="6" width="13.5" bestFit="1" customWidth="1"/>
    <col min="7" max="7" width="18" bestFit="1" customWidth="1"/>
    <col min="8" max="8" width="10.83203125" bestFit="1" customWidth="1"/>
    <col min="9" max="9" width="11" bestFit="1" customWidth="1"/>
  </cols>
  <sheetData>
    <row r="1" spans="1:9" ht="25.15" customHeight="1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9" ht="36.6" customHeight="1" x14ac:dyDescent="0.2">
      <c r="A2" s="53" t="s">
        <v>99</v>
      </c>
      <c r="B2" s="53"/>
      <c r="C2" s="53"/>
      <c r="D2" s="53"/>
      <c r="E2" s="53"/>
      <c r="F2" s="53"/>
      <c r="G2" s="53"/>
      <c r="H2" s="53"/>
      <c r="I2" s="53"/>
    </row>
    <row r="3" spans="1:9" ht="25.15" customHeight="1" x14ac:dyDescent="0.2">
      <c r="A3" s="54" t="s">
        <v>95</v>
      </c>
      <c r="B3" s="55"/>
      <c r="C3" s="55"/>
      <c r="D3" s="55"/>
      <c r="E3" s="55"/>
      <c r="F3" s="55"/>
      <c r="G3" s="55"/>
      <c r="H3" s="55"/>
      <c r="I3" s="55"/>
    </row>
    <row r="4" spans="1:9" ht="25.15" customHeight="1" x14ac:dyDescent="0.2">
      <c r="A4" s="56" t="s">
        <v>0</v>
      </c>
      <c r="B4" s="58" t="s">
        <v>1</v>
      </c>
      <c r="C4" s="56" t="s">
        <v>2</v>
      </c>
      <c r="D4" s="60" t="s">
        <v>3</v>
      </c>
      <c r="E4" s="50" t="s">
        <v>4</v>
      </c>
      <c r="F4" s="51"/>
      <c r="G4" s="52"/>
      <c r="H4" s="60" t="s">
        <v>5</v>
      </c>
      <c r="I4" s="60" t="s">
        <v>6</v>
      </c>
    </row>
    <row r="5" spans="1:9" ht="25.15" customHeight="1" x14ac:dyDescent="0.2">
      <c r="A5" s="57"/>
      <c r="B5" s="59"/>
      <c r="C5" s="57"/>
      <c r="D5" s="61"/>
      <c r="E5" s="12" t="s">
        <v>7</v>
      </c>
      <c r="F5" s="13" t="s">
        <v>8</v>
      </c>
      <c r="G5" s="13" t="s">
        <v>9</v>
      </c>
      <c r="H5" s="61"/>
      <c r="I5" s="61"/>
    </row>
    <row r="6" spans="1:9" ht="25.15" customHeight="1" x14ac:dyDescent="0.2">
      <c r="A6" s="50" t="s">
        <v>94</v>
      </c>
      <c r="B6" s="51"/>
      <c r="C6" s="51"/>
      <c r="D6" s="51"/>
      <c r="E6" s="51"/>
      <c r="F6" s="51"/>
      <c r="G6" s="51"/>
      <c r="H6" s="51"/>
      <c r="I6" s="52"/>
    </row>
    <row r="7" spans="1:9" ht="25.15" customHeight="1" x14ac:dyDescent="0.25">
      <c r="A7" s="14">
        <v>1</v>
      </c>
      <c r="B7" s="15" t="s">
        <v>10</v>
      </c>
      <c r="C7" s="16"/>
      <c r="D7" s="16"/>
      <c r="E7" s="16"/>
      <c r="F7" s="16"/>
      <c r="G7" s="16"/>
      <c r="H7" s="16"/>
      <c r="I7" s="16"/>
    </row>
    <row r="8" spans="1:9" ht="31.5" x14ac:dyDescent="0.2">
      <c r="A8" s="3">
        <v>1.1000000000000001</v>
      </c>
      <c r="B8" s="4" t="s">
        <v>11</v>
      </c>
      <c r="C8" s="5" t="s">
        <v>12</v>
      </c>
      <c r="D8" s="5" t="s">
        <v>13</v>
      </c>
      <c r="E8" s="5" t="s">
        <v>14</v>
      </c>
      <c r="F8" s="6" t="s">
        <v>15</v>
      </c>
      <c r="G8" s="10">
        <f t="shared" ref="G8" si="0">ROUND((D8*F8),2)</f>
        <v>3627.12</v>
      </c>
      <c r="H8" s="6" t="s">
        <v>16</v>
      </c>
      <c r="I8" s="6" t="s">
        <v>17</v>
      </c>
    </row>
    <row r="9" spans="1:9" ht="25.15" customHeight="1" x14ac:dyDescent="0.25">
      <c r="A9" s="2"/>
      <c r="B9" s="2"/>
      <c r="C9" s="2"/>
      <c r="D9" s="2"/>
      <c r="E9" s="2"/>
      <c r="F9" s="2"/>
      <c r="G9" s="11">
        <f>SUM(G8)</f>
        <v>3627.12</v>
      </c>
      <c r="H9" s="2"/>
      <c r="I9" s="2"/>
    </row>
    <row r="10" spans="1:9" ht="25.15" customHeight="1" x14ac:dyDescent="0.25">
      <c r="A10" s="14">
        <v>2</v>
      </c>
      <c r="B10" s="15" t="s">
        <v>18</v>
      </c>
      <c r="C10" s="16"/>
      <c r="D10" s="16"/>
      <c r="E10" s="16"/>
      <c r="F10" s="16"/>
      <c r="G10" s="16"/>
      <c r="H10" s="16"/>
      <c r="I10" s="16"/>
    </row>
    <row r="11" spans="1:9" ht="31.5" x14ac:dyDescent="0.2">
      <c r="A11" s="3">
        <v>2.1</v>
      </c>
      <c r="B11" s="4" t="s">
        <v>19</v>
      </c>
      <c r="C11" s="7" t="s">
        <v>20</v>
      </c>
      <c r="D11" s="5" t="s">
        <v>21</v>
      </c>
      <c r="E11" s="10" t="s">
        <v>22</v>
      </c>
      <c r="F11" s="6" t="s">
        <v>23</v>
      </c>
      <c r="G11" s="10">
        <f t="shared" ref="G11:G12" si="1">ROUND((D11*F11),2)</f>
        <v>9363.7800000000007</v>
      </c>
      <c r="H11" s="8">
        <v>4083</v>
      </c>
      <c r="I11" s="6" t="s">
        <v>17</v>
      </c>
    </row>
    <row r="12" spans="1:9" ht="31.5" x14ac:dyDescent="0.2">
      <c r="A12" s="3">
        <v>2.2000000000000002</v>
      </c>
      <c r="B12" s="4" t="s">
        <v>24</v>
      </c>
      <c r="C12" s="7" t="s">
        <v>20</v>
      </c>
      <c r="D12" s="5" t="s">
        <v>21</v>
      </c>
      <c r="E12" s="10" t="s">
        <v>25</v>
      </c>
      <c r="F12" s="6" t="s">
        <v>26</v>
      </c>
      <c r="G12" s="10">
        <f t="shared" si="1"/>
        <v>8851.68</v>
      </c>
      <c r="H12" s="8">
        <v>40820</v>
      </c>
      <c r="I12" s="6" t="s">
        <v>17</v>
      </c>
    </row>
    <row r="13" spans="1:9" ht="25.15" customHeight="1" x14ac:dyDescent="0.25">
      <c r="A13" s="2"/>
      <c r="B13" s="2"/>
      <c r="C13" s="2"/>
      <c r="D13" s="2"/>
      <c r="E13" s="2"/>
      <c r="F13" s="2"/>
      <c r="G13" s="11">
        <f>SUM(G11:G12)</f>
        <v>18215.46</v>
      </c>
      <c r="H13" s="2"/>
      <c r="I13" s="2"/>
    </row>
    <row r="14" spans="1:9" ht="25.15" customHeight="1" x14ac:dyDescent="0.25">
      <c r="A14" s="14">
        <v>3</v>
      </c>
      <c r="B14" s="15" t="s">
        <v>27</v>
      </c>
      <c r="C14" s="16"/>
      <c r="D14" s="16"/>
      <c r="E14" s="16"/>
      <c r="F14" s="16"/>
      <c r="G14" s="16"/>
      <c r="H14" s="16"/>
      <c r="I14" s="16"/>
    </row>
    <row r="15" spans="1:9" ht="31.5" x14ac:dyDescent="0.2">
      <c r="A15" s="3">
        <v>3.1</v>
      </c>
      <c r="B15" s="4" t="s">
        <v>28</v>
      </c>
      <c r="C15" s="5" t="s">
        <v>12</v>
      </c>
      <c r="D15" s="5" t="s">
        <v>29</v>
      </c>
      <c r="E15" s="5" t="s">
        <v>30</v>
      </c>
      <c r="F15" s="6" t="s">
        <v>31</v>
      </c>
      <c r="G15" s="10">
        <f t="shared" ref="G15:G16" si="2">ROUND((D15*F15),2)</f>
        <v>17896.54</v>
      </c>
      <c r="H15" s="8">
        <v>78472</v>
      </c>
      <c r="I15" s="6" t="s">
        <v>17</v>
      </c>
    </row>
    <row r="16" spans="1:9" ht="31.5" x14ac:dyDescent="0.2">
      <c r="A16" s="3">
        <v>3.2</v>
      </c>
      <c r="B16" s="4" t="s">
        <v>32</v>
      </c>
      <c r="C16" s="5" t="s">
        <v>12</v>
      </c>
      <c r="D16" s="5" t="s">
        <v>33</v>
      </c>
      <c r="E16" s="5" t="s">
        <v>34</v>
      </c>
      <c r="F16" s="6" t="s">
        <v>35</v>
      </c>
      <c r="G16" s="10">
        <f t="shared" si="2"/>
        <v>8844.6200000000008</v>
      </c>
      <c r="H16" s="6" t="s">
        <v>36</v>
      </c>
      <c r="I16" s="6" t="s">
        <v>17</v>
      </c>
    </row>
    <row r="17" spans="1:9" ht="25.15" customHeight="1" x14ac:dyDescent="0.25">
      <c r="A17" s="2"/>
      <c r="B17" s="2"/>
      <c r="C17" s="2"/>
      <c r="D17" s="2"/>
      <c r="E17" s="2"/>
      <c r="F17" s="2"/>
      <c r="G17" s="11">
        <f>SUM(G15:G16)</f>
        <v>26741.160000000003</v>
      </c>
      <c r="H17" s="2"/>
      <c r="I17" s="2"/>
    </row>
    <row r="18" spans="1:9" ht="25.15" customHeight="1" x14ac:dyDescent="0.25">
      <c r="A18" s="14">
        <v>4</v>
      </c>
      <c r="B18" s="15" t="s">
        <v>37</v>
      </c>
      <c r="C18" s="16"/>
      <c r="D18" s="16"/>
      <c r="E18" s="16"/>
      <c r="F18" s="16"/>
      <c r="G18" s="16"/>
      <c r="H18" s="16"/>
      <c r="I18" s="16"/>
    </row>
    <row r="19" spans="1:9" ht="31.5" x14ac:dyDescent="0.2">
      <c r="A19" s="3">
        <v>4.0999999999999996</v>
      </c>
      <c r="B19" s="4" t="s">
        <v>38</v>
      </c>
      <c r="C19" s="5" t="s">
        <v>12</v>
      </c>
      <c r="D19" s="5" t="s">
        <v>29</v>
      </c>
      <c r="E19" s="5" t="s">
        <v>39</v>
      </c>
      <c r="F19" s="6" t="s">
        <v>40</v>
      </c>
      <c r="G19" s="10">
        <f t="shared" ref="G19:G25" si="3">ROUND((D19*F19),2)</f>
        <v>8222.73</v>
      </c>
      <c r="H19" s="6" t="s">
        <v>41</v>
      </c>
      <c r="I19" s="6" t="s">
        <v>17</v>
      </c>
    </row>
    <row r="20" spans="1:9" ht="31.5" x14ac:dyDescent="0.2">
      <c r="A20" s="3">
        <v>4.2</v>
      </c>
      <c r="B20" s="4" t="s">
        <v>42</v>
      </c>
      <c r="C20" s="5" t="s">
        <v>43</v>
      </c>
      <c r="D20" s="5" t="s">
        <v>44</v>
      </c>
      <c r="E20" s="5" t="s">
        <v>45</v>
      </c>
      <c r="F20" s="6" t="s">
        <v>46</v>
      </c>
      <c r="G20" s="10">
        <f t="shared" si="3"/>
        <v>35567.25</v>
      </c>
      <c r="H20" s="6" t="s">
        <v>47</v>
      </c>
      <c r="I20" s="6" t="s">
        <v>17</v>
      </c>
    </row>
    <row r="21" spans="1:9" ht="31.5" x14ac:dyDescent="0.2">
      <c r="A21" s="3">
        <v>4.3</v>
      </c>
      <c r="B21" s="4" t="s">
        <v>48</v>
      </c>
      <c r="C21" s="5" t="s">
        <v>43</v>
      </c>
      <c r="D21" s="5" t="s">
        <v>44</v>
      </c>
      <c r="E21" s="5" t="s">
        <v>49</v>
      </c>
      <c r="F21" s="6" t="s">
        <v>50</v>
      </c>
      <c r="G21" s="10">
        <f t="shared" si="3"/>
        <v>365562.86</v>
      </c>
      <c r="H21" s="8">
        <v>72900</v>
      </c>
      <c r="I21" s="6" t="s">
        <v>17</v>
      </c>
    </row>
    <row r="22" spans="1:9" ht="31.5" x14ac:dyDescent="0.2">
      <c r="A22" s="3">
        <v>4.4000000000000004</v>
      </c>
      <c r="B22" s="4" t="s">
        <v>51</v>
      </c>
      <c r="C22" s="5" t="s">
        <v>43</v>
      </c>
      <c r="D22" s="5" t="s">
        <v>44</v>
      </c>
      <c r="E22" s="5" t="s">
        <v>52</v>
      </c>
      <c r="F22" s="6" t="s">
        <v>53</v>
      </c>
      <c r="G22" s="10">
        <f t="shared" si="3"/>
        <v>10460.959999999999</v>
      </c>
      <c r="H22" s="8">
        <v>83344</v>
      </c>
      <c r="I22" s="6" t="s">
        <v>17</v>
      </c>
    </row>
    <row r="23" spans="1:9" ht="31.5" x14ac:dyDescent="0.2">
      <c r="A23" s="3">
        <v>4.5</v>
      </c>
      <c r="B23" s="4" t="s">
        <v>54</v>
      </c>
      <c r="C23" s="5" t="s">
        <v>43</v>
      </c>
      <c r="D23" s="5" t="s">
        <v>55</v>
      </c>
      <c r="E23" s="5" t="s">
        <v>56</v>
      </c>
      <c r="F23" s="6" t="s">
        <v>57</v>
      </c>
      <c r="G23" s="10">
        <f t="shared" si="3"/>
        <v>13392.65</v>
      </c>
      <c r="H23" s="6" t="s">
        <v>58</v>
      </c>
      <c r="I23" s="6" t="s">
        <v>17</v>
      </c>
    </row>
    <row r="24" spans="1:9" ht="31.5" x14ac:dyDescent="0.2">
      <c r="A24" s="3">
        <v>4.5999999999999996</v>
      </c>
      <c r="B24" s="4" t="s">
        <v>59</v>
      </c>
      <c r="C24" s="5" t="s">
        <v>43</v>
      </c>
      <c r="D24" s="5" t="s">
        <v>55</v>
      </c>
      <c r="E24" s="5" t="s">
        <v>60</v>
      </c>
      <c r="F24" s="6" t="s">
        <v>61</v>
      </c>
      <c r="G24" s="10">
        <f t="shared" si="3"/>
        <v>1913.24</v>
      </c>
      <c r="H24" s="6" t="s">
        <v>62</v>
      </c>
      <c r="I24" s="6" t="s">
        <v>17</v>
      </c>
    </row>
    <row r="25" spans="1:9" ht="31.5" x14ac:dyDescent="0.2">
      <c r="A25" s="3">
        <v>4.7</v>
      </c>
      <c r="B25" s="4" t="s">
        <v>63</v>
      </c>
      <c r="C25" s="5" t="s">
        <v>43</v>
      </c>
      <c r="D25" s="5" t="s">
        <v>55</v>
      </c>
      <c r="E25" s="5" t="s">
        <v>64</v>
      </c>
      <c r="F25" s="6" t="s">
        <v>65</v>
      </c>
      <c r="G25" s="10">
        <f t="shared" si="3"/>
        <v>36564.07</v>
      </c>
      <c r="H25" s="6" t="s">
        <v>66</v>
      </c>
      <c r="I25" s="6" t="s">
        <v>17</v>
      </c>
    </row>
    <row r="26" spans="1:9" ht="25.15" customHeight="1" x14ac:dyDescent="0.25">
      <c r="A26" s="2"/>
      <c r="B26" s="2"/>
      <c r="C26" s="2"/>
      <c r="D26" s="2"/>
      <c r="E26" s="2"/>
      <c r="F26" s="2"/>
      <c r="G26" s="11">
        <f>SUM(G19:G25)</f>
        <v>471683.76</v>
      </c>
      <c r="H26" s="2"/>
      <c r="I26" s="2"/>
    </row>
    <row r="27" spans="1:9" ht="25.15" customHeight="1" x14ac:dyDescent="0.25">
      <c r="A27" s="40" t="s">
        <v>9</v>
      </c>
      <c r="B27" s="41"/>
      <c r="C27" s="41"/>
      <c r="D27" s="41"/>
      <c r="E27" s="41"/>
      <c r="F27" s="42"/>
      <c r="G27" s="11">
        <f>G26+G17+G13+G9</f>
        <v>520267.50000000006</v>
      </c>
      <c r="H27" s="2"/>
      <c r="I27" s="2"/>
    </row>
    <row r="28" spans="1:9" ht="25.15" customHeight="1" x14ac:dyDescent="0.2">
      <c r="A28" s="50" t="s">
        <v>96</v>
      </c>
      <c r="B28" s="51"/>
      <c r="C28" s="51"/>
      <c r="D28" s="51"/>
      <c r="E28" s="51"/>
      <c r="F28" s="51"/>
      <c r="G28" s="51"/>
      <c r="H28" s="51"/>
      <c r="I28" s="52"/>
    </row>
    <row r="29" spans="1:9" ht="25.15" customHeight="1" x14ac:dyDescent="0.25">
      <c r="A29" s="14">
        <v>1</v>
      </c>
      <c r="B29" s="15" t="s">
        <v>10</v>
      </c>
      <c r="C29" s="16"/>
      <c r="D29" s="16"/>
      <c r="E29" s="16"/>
      <c r="F29" s="16"/>
      <c r="G29" s="16"/>
      <c r="H29" s="16"/>
      <c r="I29" s="16"/>
    </row>
    <row r="30" spans="1:9" ht="31.5" x14ac:dyDescent="0.2">
      <c r="A30" s="3">
        <v>1.1000000000000001</v>
      </c>
      <c r="B30" s="4" t="s">
        <v>11</v>
      </c>
      <c r="C30" s="5" t="s">
        <v>12</v>
      </c>
      <c r="D30" s="5" t="s">
        <v>13</v>
      </c>
      <c r="E30" s="5" t="s">
        <v>14</v>
      </c>
      <c r="F30" s="6" t="s">
        <v>15</v>
      </c>
      <c r="G30" s="10">
        <f t="shared" ref="G30" si="4">ROUND((D30*F30),2)</f>
        <v>3627.12</v>
      </c>
      <c r="H30" s="6" t="s">
        <v>16</v>
      </c>
      <c r="I30" s="6" t="s">
        <v>17</v>
      </c>
    </row>
    <row r="31" spans="1:9" ht="25.15" customHeight="1" x14ac:dyDescent="0.25">
      <c r="A31" s="37"/>
      <c r="B31" s="38"/>
      <c r="C31" s="38"/>
      <c r="D31" s="38"/>
      <c r="E31" s="39"/>
      <c r="F31" s="2"/>
      <c r="G31" s="11">
        <f>SUM(G30)</f>
        <v>3627.12</v>
      </c>
      <c r="H31" s="2"/>
      <c r="I31" s="2"/>
    </row>
    <row r="32" spans="1:9" ht="25.15" customHeight="1" x14ac:dyDescent="0.25">
      <c r="A32" s="14">
        <v>2</v>
      </c>
      <c r="B32" s="15" t="s">
        <v>18</v>
      </c>
      <c r="C32" s="16"/>
      <c r="D32" s="16"/>
      <c r="E32" s="16"/>
      <c r="F32" s="16"/>
      <c r="G32" s="16"/>
      <c r="H32" s="16"/>
      <c r="I32" s="16"/>
    </row>
    <row r="33" spans="1:9" ht="31.5" x14ac:dyDescent="0.2">
      <c r="A33" s="3">
        <v>2.1</v>
      </c>
      <c r="B33" s="4" t="s">
        <v>19</v>
      </c>
      <c r="C33" s="7" t="s">
        <v>20</v>
      </c>
      <c r="D33" s="5" t="s">
        <v>21</v>
      </c>
      <c r="E33" s="5" t="s">
        <v>22</v>
      </c>
      <c r="F33" s="6" t="s">
        <v>23</v>
      </c>
      <c r="G33" s="10">
        <f t="shared" ref="G33:G34" si="5">ROUND((D33*F33),2)</f>
        <v>9363.7800000000007</v>
      </c>
      <c r="H33" s="8">
        <v>4083</v>
      </c>
      <c r="I33" s="6" t="s">
        <v>17</v>
      </c>
    </row>
    <row r="34" spans="1:9" ht="31.5" x14ac:dyDescent="0.2">
      <c r="A34" s="3">
        <v>2.2000000000000002</v>
      </c>
      <c r="B34" s="4" t="s">
        <v>24</v>
      </c>
      <c r="C34" s="7" t="s">
        <v>20</v>
      </c>
      <c r="D34" s="5" t="s">
        <v>21</v>
      </c>
      <c r="E34" s="5" t="s">
        <v>25</v>
      </c>
      <c r="F34" s="6" t="s">
        <v>26</v>
      </c>
      <c r="G34" s="10">
        <f t="shared" si="5"/>
        <v>8851.68</v>
      </c>
      <c r="H34" s="8">
        <v>40820</v>
      </c>
      <c r="I34" s="6" t="s">
        <v>17</v>
      </c>
    </row>
    <row r="35" spans="1:9" ht="25.15" customHeight="1" x14ac:dyDescent="0.25">
      <c r="A35" s="2"/>
      <c r="B35" s="2"/>
      <c r="C35" s="2"/>
      <c r="D35" s="2"/>
      <c r="E35" s="2"/>
      <c r="F35" s="2"/>
      <c r="G35" s="11">
        <f>SUM(G33:G34)</f>
        <v>18215.46</v>
      </c>
      <c r="H35" s="2"/>
      <c r="I35" s="2"/>
    </row>
    <row r="36" spans="1:9" ht="25.15" customHeight="1" x14ac:dyDescent="0.25">
      <c r="A36" s="14">
        <v>3</v>
      </c>
      <c r="B36" s="15" t="s">
        <v>27</v>
      </c>
      <c r="C36" s="16"/>
      <c r="D36" s="16"/>
      <c r="E36" s="16"/>
      <c r="F36" s="16"/>
      <c r="G36" s="16"/>
      <c r="H36" s="16"/>
      <c r="I36" s="16"/>
    </row>
    <row r="37" spans="1:9" ht="31.5" x14ac:dyDescent="0.2">
      <c r="A37" s="3">
        <v>3.1</v>
      </c>
      <c r="B37" s="4" t="s">
        <v>28</v>
      </c>
      <c r="C37" s="5" t="s">
        <v>12</v>
      </c>
      <c r="D37" s="5" t="s">
        <v>67</v>
      </c>
      <c r="E37" s="5" t="s">
        <v>30</v>
      </c>
      <c r="F37" s="6" t="s">
        <v>31</v>
      </c>
      <c r="G37" s="10">
        <f t="shared" ref="G37:G38" si="6">ROUND((D37*F37),2)</f>
        <v>8263.16</v>
      </c>
      <c r="H37" s="8">
        <v>78472</v>
      </c>
      <c r="I37" s="6" t="s">
        <v>17</v>
      </c>
    </row>
    <row r="38" spans="1:9" ht="31.5" x14ac:dyDescent="0.2">
      <c r="A38" s="3">
        <v>3.2</v>
      </c>
      <c r="B38" s="4" t="s">
        <v>32</v>
      </c>
      <c r="C38" s="5" t="s">
        <v>12</v>
      </c>
      <c r="D38" s="5" t="s">
        <v>68</v>
      </c>
      <c r="E38" s="5" t="s">
        <v>34</v>
      </c>
      <c r="F38" s="6" t="s">
        <v>35</v>
      </c>
      <c r="G38" s="10">
        <f t="shared" si="6"/>
        <v>4083.72</v>
      </c>
      <c r="H38" s="6" t="s">
        <v>36</v>
      </c>
      <c r="I38" s="6" t="s">
        <v>17</v>
      </c>
    </row>
    <row r="39" spans="1:9" ht="25.15" customHeight="1" x14ac:dyDescent="0.25">
      <c r="A39" s="2"/>
      <c r="B39" s="2"/>
      <c r="C39" s="2"/>
      <c r="D39" s="2"/>
      <c r="E39" s="2"/>
      <c r="F39" s="2"/>
      <c r="G39" s="11">
        <f>SUM(G37:G38)</f>
        <v>12346.88</v>
      </c>
      <c r="H39" s="2"/>
      <c r="I39" s="2"/>
    </row>
    <row r="40" spans="1:9" ht="25.15" customHeight="1" x14ac:dyDescent="0.25">
      <c r="A40" s="14">
        <v>4</v>
      </c>
      <c r="B40" s="15" t="s">
        <v>37</v>
      </c>
      <c r="C40" s="16"/>
      <c r="D40" s="16"/>
      <c r="E40" s="16"/>
      <c r="F40" s="16"/>
      <c r="G40" s="16"/>
      <c r="H40" s="16"/>
      <c r="I40" s="16"/>
    </row>
    <row r="41" spans="1:9" ht="31.5" x14ac:dyDescent="0.2">
      <c r="A41" s="3">
        <v>4.0999999999999996</v>
      </c>
      <c r="B41" s="4" t="s">
        <v>38</v>
      </c>
      <c r="C41" s="5" t="s">
        <v>12</v>
      </c>
      <c r="D41" s="5" t="s">
        <v>67</v>
      </c>
      <c r="E41" s="5" t="s">
        <v>39</v>
      </c>
      <c r="F41" s="6" t="s">
        <v>40</v>
      </c>
      <c r="G41" s="10">
        <f t="shared" ref="G41:G47" si="7">ROUND((D41*F41),2)</f>
        <v>3796.59</v>
      </c>
      <c r="H41" s="6" t="s">
        <v>41</v>
      </c>
      <c r="I41" s="6" t="s">
        <v>17</v>
      </c>
    </row>
    <row r="42" spans="1:9" ht="31.5" x14ac:dyDescent="0.2">
      <c r="A42" s="3">
        <v>4.2</v>
      </c>
      <c r="B42" s="4" t="s">
        <v>42</v>
      </c>
      <c r="C42" s="5" t="s">
        <v>43</v>
      </c>
      <c r="D42" s="5" t="s">
        <v>69</v>
      </c>
      <c r="E42" s="5" t="s">
        <v>45</v>
      </c>
      <c r="F42" s="6" t="s">
        <v>46</v>
      </c>
      <c r="G42" s="10">
        <f t="shared" si="7"/>
        <v>6597.02</v>
      </c>
      <c r="H42" s="6" t="s">
        <v>47</v>
      </c>
      <c r="I42" s="6" t="s">
        <v>17</v>
      </c>
    </row>
    <row r="43" spans="1:9" ht="31.5" x14ac:dyDescent="0.2">
      <c r="A43" s="3">
        <v>4.3</v>
      </c>
      <c r="B43" s="4" t="s">
        <v>48</v>
      </c>
      <c r="C43" s="5" t="s">
        <v>43</v>
      </c>
      <c r="D43" s="5" t="s">
        <v>69</v>
      </c>
      <c r="E43" s="5" t="s">
        <v>49</v>
      </c>
      <c r="F43" s="6" t="s">
        <v>50</v>
      </c>
      <c r="G43" s="10">
        <f t="shared" si="7"/>
        <v>67804.7</v>
      </c>
      <c r="H43" s="8">
        <v>72900</v>
      </c>
      <c r="I43" s="6" t="s">
        <v>17</v>
      </c>
    </row>
    <row r="44" spans="1:9" ht="31.5" x14ac:dyDescent="0.2">
      <c r="A44" s="3">
        <v>4.4000000000000004</v>
      </c>
      <c r="B44" s="4" t="s">
        <v>51</v>
      </c>
      <c r="C44" s="5" t="s">
        <v>43</v>
      </c>
      <c r="D44" s="5" t="s">
        <v>69</v>
      </c>
      <c r="E44" s="5" t="s">
        <v>52</v>
      </c>
      <c r="F44" s="6" t="s">
        <v>53</v>
      </c>
      <c r="G44" s="10">
        <f t="shared" si="7"/>
        <v>1940.3</v>
      </c>
      <c r="H44" s="8">
        <v>83344</v>
      </c>
      <c r="I44" s="6" t="s">
        <v>17</v>
      </c>
    </row>
    <row r="45" spans="1:9" ht="31.5" x14ac:dyDescent="0.2">
      <c r="A45" s="3">
        <v>4.5</v>
      </c>
      <c r="B45" s="4" t="s">
        <v>54</v>
      </c>
      <c r="C45" s="5" t="s">
        <v>43</v>
      </c>
      <c r="D45" s="5" t="s">
        <v>70</v>
      </c>
      <c r="E45" s="5" t="s">
        <v>56</v>
      </c>
      <c r="F45" s="6" t="s">
        <v>57</v>
      </c>
      <c r="G45" s="10">
        <f t="shared" si="7"/>
        <v>10369.709999999999</v>
      </c>
      <c r="H45" s="6" t="s">
        <v>58</v>
      </c>
      <c r="I45" s="6" t="s">
        <v>17</v>
      </c>
    </row>
    <row r="46" spans="1:9" ht="31.5" x14ac:dyDescent="0.2">
      <c r="A46" s="3">
        <v>4.5999999999999996</v>
      </c>
      <c r="B46" s="4" t="s">
        <v>59</v>
      </c>
      <c r="C46" s="5" t="s">
        <v>43</v>
      </c>
      <c r="D46" s="5" t="s">
        <v>70</v>
      </c>
      <c r="E46" s="5" t="s">
        <v>60</v>
      </c>
      <c r="F46" s="6" t="s">
        <v>61</v>
      </c>
      <c r="G46" s="10">
        <f t="shared" si="7"/>
        <v>1481.39</v>
      </c>
      <c r="H46" s="6" t="s">
        <v>62</v>
      </c>
      <c r="I46" s="6" t="s">
        <v>17</v>
      </c>
    </row>
    <row r="47" spans="1:9" ht="31.5" x14ac:dyDescent="0.2">
      <c r="A47" s="3">
        <v>4.7</v>
      </c>
      <c r="B47" s="4" t="s">
        <v>63</v>
      </c>
      <c r="C47" s="5" t="s">
        <v>43</v>
      </c>
      <c r="D47" s="5" t="s">
        <v>70</v>
      </c>
      <c r="E47" s="5" t="s">
        <v>64</v>
      </c>
      <c r="F47" s="6" t="s">
        <v>65</v>
      </c>
      <c r="G47" s="10">
        <f t="shared" si="7"/>
        <v>28310.959999999999</v>
      </c>
      <c r="H47" s="6" t="s">
        <v>66</v>
      </c>
      <c r="I47" s="6" t="s">
        <v>17</v>
      </c>
    </row>
    <row r="48" spans="1:9" ht="25.15" customHeight="1" x14ac:dyDescent="0.25">
      <c r="A48" s="2"/>
      <c r="B48" s="2"/>
      <c r="C48" s="2"/>
      <c r="D48" s="2"/>
      <c r="E48" s="2"/>
      <c r="F48" s="2"/>
      <c r="G48" s="11">
        <f>SUM(G41:G47)</f>
        <v>120300.67000000001</v>
      </c>
      <c r="H48" s="2"/>
      <c r="I48" s="2"/>
    </row>
    <row r="49" spans="1:9" ht="25.15" customHeight="1" x14ac:dyDescent="0.25">
      <c r="A49" s="40" t="s">
        <v>9</v>
      </c>
      <c r="B49" s="41"/>
      <c r="C49" s="41"/>
      <c r="D49" s="41"/>
      <c r="E49" s="41"/>
      <c r="F49" s="42"/>
      <c r="G49" s="11">
        <f>G48+G39+G35+G31</f>
        <v>154490.13</v>
      </c>
      <c r="H49" s="2"/>
      <c r="I49" s="2"/>
    </row>
    <row r="50" spans="1:9" ht="25.15" customHeight="1" x14ac:dyDescent="0.2">
      <c r="A50" s="50" t="s">
        <v>97</v>
      </c>
      <c r="B50" s="51"/>
      <c r="C50" s="51"/>
      <c r="D50" s="51"/>
      <c r="E50" s="51"/>
      <c r="F50" s="51"/>
      <c r="G50" s="51"/>
      <c r="H50" s="51"/>
      <c r="I50" s="52"/>
    </row>
    <row r="51" spans="1:9" ht="25.15" customHeight="1" x14ac:dyDescent="0.25">
      <c r="A51" s="14">
        <v>1</v>
      </c>
      <c r="B51" s="15" t="s">
        <v>10</v>
      </c>
      <c r="C51" s="16"/>
      <c r="D51" s="16"/>
      <c r="E51" s="16"/>
      <c r="F51" s="16"/>
      <c r="G51" s="16"/>
      <c r="H51" s="16"/>
      <c r="I51" s="16"/>
    </row>
    <row r="52" spans="1:9" ht="31.5" x14ac:dyDescent="0.2">
      <c r="A52" s="3">
        <v>1.1000000000000001</v>
      </c>
      <c r="B52" s="4" t="s">
        <v>11</v>
      </c>
      <c r="C52" s="5" t="s">
        <v>12</v>
      </c>
      <c r="D52" s="5" t="s">
        <v>13</v>
      </c>
      <c r="E52" s="5" t="s">
        <v>71</v>
      </c>
      <c r="F52" s="6" t="s">
        <v>15</v>
      </c>
      <c r="G52" s="10">
        <f t="shared" ref="G52" si="8">ROUND((D52*F52),2)</f>
        <v>3627.12</v>
      </c>
      <c r="H52" s="6" t="s">
        <v>16</v>
      </c>
      <c r="I52" s="6" t="s">
        <v>17</v>
      </c>
    </row>
    <row r="53" spans="1:9" ht="25.15" customHeight="1" x14ac:dyDescent="0.25">
      <c r="A53" s="37"/>
      <c r="B53" s="38"/>
      <c r="C53" s="38"/>
      <c r="D53" s="38"/>
      <c r="E53" s="39"/>
      <c r="F53" s="2"/>
      <c r="G53" s="11">
        <f>SUM(G52)</f>
        <v>3627.12</v>
      </c>
      <c r="H53" s="2"/>
      <c r="I53" s="2"/>
    </row>
    <row r="54" spans="1:9" ht="25.15" customHeight="1" x14ac:dyDescent="0.25">
      <c r="A54" s="14">
        <v>2</v>
      </c>
      <c r="B54" s="15" t="s">
        <v>18</v>
      </c>
      <c r="C54" s="16"/>
      <c r="D54" s="16"/>
      <c r="E54" s="16"/>
      <c r="F54" s="16"/>
      <c r="G54" s="16"/>
      <c r="H54" s="16"/>
      <c r="I54" s="16"/>
    </row>
    <row r="55" spans="1:9" ht="31.5" x14ac:dyDescent="0.2">
      <c r="A55" s="3">
        <v>2.1</v>
      </c>
      <c r="B55" s="4" t="s">
        <v>19</v>
      </c>
      <c r="C55" s="7" t="s">
        <v>20</v>
      </c>
      <c r="D55" s="5" t="s">
        <v>72</v>
      </c>
      <c r="E55" s="5" t="s">
        <v>22</v>
      </c>
      <c r="F55" s="6" t="s">
        <v>23</v>
      </c>
      <c r="G55" s="10">
        <f t="shared" ref="G55:G56" si="9">ROUND((D55*F55),2)</f>
        <v>4681.8900000000003</v>
      </c>
      <c r="H55" s="8">
        <v>4083</v>
      </c>
      <c r="I55" s="6" t="s">
        <v>17</v>
      </c>
    </row>
    <row r="56" spans="1:9" ht="31.5" x14ac:dyDescent="0.2">
      <c r="A56" s="3">
        <v>2.2000000000000002</v>
      </c>
      <c r="B56" s="4" t="s">
        <v>24</v>
      </c>
      <c r="C56" s="7" t="s">
        <v>20</v>
      </c>
      <c r="D56" s="5" t="s">
        <v>72</v>
      </c>
      <c r="E56" s="5" t="s">
        <v>25</v>
      </c>
      <c r="F56" s="6" t="s">
        <v>26</v>
      </c>
      <c r="G56" s="10">
        <f t="shared" si="9"/>
        <v>4425.84</v>
      </c>
      <c r="H56" s="8">
        <v>40820</v>
      </c>
      <c r="I56" s="6" t="s">
        <v>17</v>
      </c>
    </row>
    <row r="57" spans="1:9" ht="25.15" customHeight="1" x14ac:dyDescent="0.25">
      <c r="A57" s="2"/>
      <c r="B57" s="2"/>
      <c r="C57" s="2"/>
      <c r="D57" s="2"/>
      <c r="E57" s="2"/>
      <c r="F57" s="2"/>
      <c r="G57" s="11">
        <f>SUM(G55:G56)</f>
        <v>9107.73</v>
      </c>
      <c r="H57" s="2"/>
      <c r="I57" s="2"/>
    </row>
    <row r="58" spans="1:9" ht="25.15" customHeight="1" x14ac:dyDescent="0.25">
      <c r="A58" s="14">
        <v>3</v>
      </c>
      <c r="B58" s="15" t="s">
        <v>27</v>
      </c>
      <c r="C58" s="16"/>
      <c r="D58" s="16"/>
      <c r="E58" s="16"/>
      <c r="F58" s="16"/>
      <c r="G58" s="16"/>
      <c r="H58" s="16"/>
      <c r="I58" s="16"/>
    </row>
    <row r="59" spans="1:9" ht="31.5" x14ac:dyDescent="0.2">
      <c r="A59" s="3">
        <v>3.1</v>
      </c>
      <c r="B59" s="4" t="s">
        <v>28</v>
      </c>
      <c r="C59" s="5" t="s">
        <v>12</v>
      </c>
      <c r="D59" s="5" t="s">
        <v>73</v>
      </c>
      <c r="E59" s="5" t="s">
        <v>30</v>
      </c>
      <c r="F59" s="6" t="s">
        <v>31</v>
      </c>
      <c r="G59" s="10">
        <f t="shared" ref="G59:G60" si="10">ROUND((D59*F59),2)</f>
        <v>11178.28</v>
      </c>
      <c r="H59" s="8">
        <v>78472</v>
      </c>
      <c r="I59" s="6" t="s">
        <v>17</v>
      </c>
    </row>
    <row r="60" spans="1:9" ht="31.5" x14ac:dyDescent="0.2">
      <c r="A60" s="3">
        <v>3.2</v>
      </c>
      <c r="B60" s="4" t="s">
        <v>32</v>
      </c>
      <c r="C60" s="5" t="s">
        <v>12</v>
      </c>
      <c r="D60" s="5" t="s">
        <v>74</v>
      </c>
      <c r="E60" s="5" t="s">
        <v>34</v>
      </c>
      <c r="F60" s="6" t="s">
        <v>35</v>
      </c>
      <c r="G60" s="10">
        <f t="shared" si="10"/>
        <v>5524.4</v>
      </c>
      <c r="H60" s="6" t="s">
        <v>36</v>
      </c>
      <c r="I60" s="6" t="s">
        <v>17</v>
      </c>
    </row>
    <row r="61" spans="1:9" ht="25.15" customHeight="1" x14ac:dyDescent="0.25">
      <c r="A61" s="2"/>
      <c r="B61" s="2"/>
      <c r="C61" s="2"/>
      <c r="D61" s="2"/>
      <c r="E61" s="2"/>
      <c r="F61" s="2"/>
      <c r="G61" s="11">
        <f>SUM(G59:G60)</f>
        <v>16702.68</v>
      </c>
      <c r="H61" s="2"/>
      <c r="I61" s="2"/>
    </row>
    <row r="62" spans="1:9" ht="25.15" customHeight="1" x14ac:dyDescent="0.25">
      <c r="A62" s="14">
        <v>4</v>
      </c>
      <c r="B62" s="15" t="s">
        <v>37</v>
      </c>
      <c r="C62" s="16"/>
      <c r="D62" s="16"/>
      <c r="E62" s="16"/>
      <c r="F62" s="16"/>
      <c r="G62" s="16"/>
      <c r="H62" s="16"/>
      <c r="I62" s="16"/>
    </row>
    <row r="63" spans="1:9" ht="31.5" x14ac:dyDescent="0.2">
      <c r="A63" s="3">
        <v>4.0999999999999996</v>
      </c>
      <c r="B63" s="4" t="s">
        <v>38</v>
      </c>
      <c r="C63" s="5" t="s">
        <v>12</v>
      </c>
      <c r="D63" s="5" t="s">
        <v>73</v>
      </c>
      <c r="E63" s="5" t="s">
        <v>39</v>
      </c>
      <c r="F63" s="6" t="s">
        <v>40</v>
      </c>
      <c r="G63" s="10">
        <f t="shared" ref="G63:G69" si="11">ROUND((D63*F63),2)</f>
        <v>5135.97</v>
      </c>
      <c r="H63" s="6" t="s">
        <v>41</v>
      </c>
      <c r="I63" s="6" t="s">
        <v>17</v>
      </c>
    </row>
    <row r="64" spans="1:9" ht="31.5" x14ac:dyDescent="0.2">
      <c r="A64" s="3">
        <v>4.2</v>
      </c>
      <c r="B64" s="4" t="s">
        <v>42</v>
      </c>
      <c r="C64" s="5" t="s">
        <v>43</v>
      </c>
      <c r="D64" s="5" t="s">
        <v>75</v>
      </c>
      <c r="E64" s="5" t="s">
        <v>45</v>
      </c>
      <c r="F64" s="6" t="s">
        <v>46</v>
      </c>
      <c r="G64" s="10">
        <f t="shared" si="11"/>
        <v>26999.7</v>
      </c>
      <c r="H64" s="6" t="s">
        <v>47</v>
      </c>
      <c r="I64" s="6" t="s">
        <v>17</v>
      </c>
    </row>
    <row r="65" spans="1:9" ht="31.5" x14ac:dyDescent="0.2">
      <c r="A65" s="3">
        <v>4.3</v>
      </c>
      <c r="B65" s="4" t="s">
        <v>48</v>
      </c>
      <c r="C65" s="5" t="s">
        <v>43</v>
      </c>
      <c r="D65" s="5" t="s">
        <v>75</v>
      </c>
      <c r="E65" s="5" t="s">
        <v>49</v>
      </c>
      <c r="F65" s="6" t="s">
        <v>50</v>
      </c>
      <c r="G65" s="10">
        <f t="shared" si="11"/>
        <v>277504.89</v>
      </c>
      <c r="H65" s="8">
        <v>72900</v>
      </c>
      <c r="I65" s="6" t="s">
        <v>17</v>
      </c>
    </row>
    <row r="66" spans="1:9" ht="31.5" x14ac:dyDescent="0.2">
      <c r="A66" s="3">
        <v>4.4000000000000004</v>
      </c>
      <c r="B66" s="4" t="s">
        <v>51</v>
      </c>
      <c r="C66" s="5" t="s">
        <v>43</v>
      </c>
      <c r="D66" s="5" t="s">
        <v>75</v>
      </c>
      <c r="E66" s="5" t="s">
        <v>52</v>
      </c>
      <c r="F66" s="6" t="s">
        <v>53</v>
      </c>
      <c r="G66" s="10">
        <f t="shared" si="11"/>
        <v>7941.09</v>
      </c>
      <c r="H66" s="8">
        <v>83344</v>
      </c>
      <c r="I66" s="6" t="s">
        <v>17</v>
      </c>
    </row>
    <row r="67" spans="1:9" ht="31.5" x14ac:dyDescent="0.2">
      <c r="A67" s="3">
        <v>4.5</v>
      </c>
      <c r="B67" s="4" t="s">
        <v>54</v>
      </c>
      <c r="C67" s="5" t="s">
        <v>43</v>
      </c>
      <c r="D67" s="5" t="s">
        <v>76</v>
      </c>
      <c r="E67" s="5" t="s">
        <v>56</v>
      </c>
      <c r="F67" s="6" t="s">
        <v>57</v>
      </c>
      <c r="G67" s="10">
        <f t="shared" si="11"/>
        <v>11810.63</v>
      </c>
      <c r="H67" s="6" t="s">
        <v>58</v>
      </c>
      <c r="I67" s="6" t="s">
        <v>17</v>
      </c>
    </row>
    <row r="68" spans="1:9" ht="31.5" x14ac:dyDescent="0.2">
      <c r="A68" s="3">
        <v>4.5999999999999996</v>
      </c>
      <c r="B68" s="4" t="s">
        <v>59</v>
      </c>
      <c r="C68" s="5" t="s">
        <v>43</v>
      </c>
      <c r="D68" s="5" t="s">
        <v>76</v>
      </c>
      <c r="E68" s="5" t="s">
        <v>60</v>
      </c>
      <c r="F68" s="6" t="s">
        <v>61</v>
      </c>
      <c r="G68" s="10">
        <f t="shared" si="11"/>
        <v>1687.23</v>
      </c>
      <c r="H68" s="6" t="s">
        <v>62</v>
      </c>
      <c r="I68" s="6" t="s">
        <v>17</v>
      </c>
    </row>
    <row r="69" spans="1:9" ht="31.5" x14ac:dyDescent="0.2">
      <c r="A69" s="3">
        <v>4.7</v>
      </c>
      <c r="B69" s="4" t="s">
        <v>63</v>
      </c>
      <c r="C69" s="5" t="s">
        <v>43</v>
      </c>
      <c r="D69" s="5" t="s">
        <v>76</v>
      </c>
      <c r="E69" s="5" t="s">
        <v>64</v>
      </c>
      <c r="F69" s="6" t="s">
        <v>65</v>
      </c>
      <c r="G69" s="10">
        <f t="shared" si="11"/>
        <v>32244.89</v>
      </c>
      <c r="H69" s="6" t="s">
        <v>66</v>
      </c>
      <c r="I69" s="6" t="s">
        <v>17</v>
      </c>
    </row>
    <row r="70" spans="1:9" ht="25.15" customHeight="1" x14ac:dyDescent="0.25">
      <c r="A70" s="2"/>
      <c r="B70" s="2"/>
      <c r="C70" s="2"/>
      <c r="D70" s="2"/>
      <c r="E70" s="2"/>
      <c r="F70" s="2"/>
      <c r="G70" s="11">
        <f>SUM(G63:G69)</f>
        <v>363324.4</v>
      </c>
      <c r="H70" s="2"/>
      <c r="I70" s="2"/>
    </row>
    <row r="71" spans="1:9" ht="25.15" customHeight="1" x14ac:dyDescent="0.25">
      <c r="A71" s="14">
        <v>5</v>
      </c>
      <c r="B71" s="15" t="s">
        <v>77</v>
      </c>
      <c r="C71" s="16"/>
      <c r="D71" s="16"/>
      <c r="E71" s="16"/>
      <c r="F71" s="16"/>
      <c r="G71" s="16"/>
      <c r="H71" s="16"/>
      <c r="I71" s="16"/>
    </row>
    <row r="72" spans="1:9" ht="31.5" x14ac:dyDescent="0.2">
      <c r="A72" s="3">
        <v>5.0999999999999996</v>
      </c>
      <c r="B72" s="4" t="s">
        <v>78</v>
      </c>
      <c r="C72" s="5" t="s">
        <v>43</v>
      </c>
      <c r="D72" s="5" t="s">
        <v>79</v>
      </c>
      <c r="E72" s="5" t="s">
        <v>80</v>
      </c>
      <c r="F72" s="6" t="s">
        <v>81</v>
      </c>
      <c r="G72" s="10">
        <f t="shared" ref="G72:G73" si="12">ROUND((D72*F72),2)</f>
        <v>836.51</v>
      </c>
      <c r="H72" s="8">
        <v>94108</v>
      </c>
      <c r="I72" s="6" t="s">
        <v>17</v>
      </c>
    </row>
    <row r="73" spans="1:9" ht="31.5" x14ac:dyDescent="0.2">
      <c r="A73" s="3">
        <v>5.2</v>
      </c>
      <c r="B73" s="4" t="s">
        <v>82</v>
      </c>
      <c r="C73" s="7" t="s">
        <v>83</v>
      </c>
      <c r="D73" s="5" t="s">
        <v>84</v>
      </c>
      <c r="E73" s="5" t="s">
        <v>85</v>
      </c>
      <c r="F73" s="6" t="s">
        <v>86</v>
      </c>
      <c r="G73" s="10">
        <f t="shared" si="12"/>
        <v>4218.4799999999996</v>
      </c>
      <c r="H73" s="8">
        <v>92216</v>
      </c>
      <c r="I73" s="6" t="s">
        <v>17</v>
      </c>
    </row>
    <row r="74" spans="1:9" ht="31.5" x14ac:dyDescent="0.2">
      <c r="A74" s="3">
        <v>5.3</v>
      </c>
      <c r="B74" s="4" t="s">
        <v>87</v>
      </c>
      <c r="C74" s="5" t="s">
        <v>43</v>
      </c>
      <c r="D74" s="5" t="s">
        <v>88</v>
      </c>
      <c r="E74" s="5" t="s">
        <v>89</v>
      </c>
      <c r="F74" s="6" t="s">
        <v>90</v>
      </c>
      <c r="G74" s="10">
        <f>ROUND((D74*F74),2)</f>
        <v>11415.93</v>
      </c>
      <c r="H74" s="8">
        <v>95953</v>
      </c>
      <c r="I74" s="6" t="s">
        <v>17</v>
      </c>
    </row>
    <row r="75" spans="1:9" ht="25.15" customHeight="1" x14ac:dyDescent="0.25">
      <c r="A75" s="2"/>
      <c r="B75" s="2"/>
      <c r="C75" s="2"/>
      <c r="D75" s="2"/>
      <c r="E75" s="2"/>
      <c r="F75" s="2"/>
      <c r="G75" s="11">
        <f>SUM(G72:G74)</f>
        <v>16470.919999999998</v>
      </c>
      <c r="H75" s="2"/>
      <c r="I75" s="2"/>
    </row>
    <row r="76" spans="1:9" ht="25.15" customHeight="1" x14ac:dyDescent="0.25">
      <c r="A76" s="40" t="s">
        <v>9</v>
      </c>
      <c r="B76" s="41"/>
      <c r="C76" s="41"/>
      <c r="D76" s="41"/>
      <c r="E76" s="41"/>
      <c r="F76" s="42"/>
      <c r="G76" s="11">
        <f>G75+G70+G61+G57+G53</f>
        <v>409232.85</v>
      </c>
      <c r="H76" s="2"/>
      <c r="I76" s="2"/>
    </row>
    <row r="77" spans="1:9" ht="25.15" customHeight="1" x14ac:dyDescent="0.25">
      <c r="A77" s="37"/>
      <c r="B77" s="38"/>
      <c r="C77" s="38"/>
      <c r="D77" s="38"/>
      <c r="E77" s="38"/>
      <c r="F77" s="38"/>
      <c r="G77" s="38"/>
      <c r="H77" s="38"/>
      <c r="I77" s="39"/>
    </row>
    <row r="78" spans="1:9" ht="25.15" customHeight="1" x14ac:dyDescent="0.2">
      <c r="A78" s="43" t="s">
        <v>91</v>
      </c>
      <c r="B78" s="44"/>
      <c r="C78" s="44"/>
      <c r="D78" s="44"/>
      <c r="E78" s="44"/>
      <c r="F78" s="45"/>
      <c r="G78" s="46">
        <f>G76+G49+G27</f>
        <v>1083990.48</v>
      </c>
      <c r="H78" s="47"/>
      <c r="I78" s="48"/>
    </row>
    <row r="79" spans="1:9" ht="25.15" customHeight="1" x14ac:dyDescent="0.2">
      <c r="A79" s="49" t="s">
        <v>92</v>
      </c>
      <c r="B79" s="49"/>
      <c r="C79" s="49"/>
      <c r="D79" s="49"/>
      <c r="E79" s="49"/>
      <c r="F79" s="49"/>
      <c r="G79" s="49"/>
      <c r="H79" s="49"/>
      <c r="I79" s="49"/>
    </row>
    <row r="80" spans="1:9" ht="16.899999999999999" customHeight="1" x14ac:dyDescent="0.25">
      <c r="A80" s="35" t="s">
        <v>93</v>
      </c>
      <c r="B80" s="35"/>
      <c r="C80" s="9"/>
      <c r="D80" s="36" t="s">
        <v>98</v>
      </c>
      <c r="E80" s="36"/>
      <c r="F80" s="36"/>
      <c r="G80" s="36"/>
      <c r="H80" s="36"/>
      <c r="I80" s="36"/>
    </row>
  </sheetData>
  <mergeCells count="24">
    <mergeCell ref="A50:I50"/>
    <mergeCell ref="A1:I1"/>
    <mergeCell ref="A2:I2"/>
    <mergeCell ref="A3:I3"/>
    <mergeCell ref="A4:A5"/>
    <mergeCell ref="B4:B5"/>
    <mergeCell ref="C4:C5"/>
    <mergeCell ref="D4:D5"/>
    <mergeCell ref="E4:G4"/>
    <mergeCell ref="H4:H5"/>
    <mergeCell ref="I4:I5"/>
    <mergeCell ref="A6:I6"/>
    <mergeCell ref="A27:F27"/>
    <mergeCell ref="A28:I28"/>
    <mergeCell ref="A31:E31"/>
    <mergeCell ref="A49:F49"/>
    <mergeCell ref="A80:B80"/>
    <mergeCell ref="D80:I80"/>
    <mergeCell ref="A53:E53"/>
    <mergeCell ref="A76:F76"/>
    <mergeCell ref="A77:I77"/>
    <mergeCell ref="A78:F78"/>
    <mergeCell ref="G78:I78"/>
    <mergeCell ref="A79:I79"/>
  </mergeCells>
  <pageMargins left="0.70866141732283472" right="0.70866141732283472" top="1.1811023622047245" bottom="0.74803149606299213" header="0.31496062992125984" footer="0.31496062992125984"/>
  <pageSetup paperSize="9" scale="58" orientation="portrait" horizontalDpi="360" verticalDpi="360" r:id="rId1"/>
  <headerFooter>
    <oddHeader>&amp;C&amp;G
ESTADO DO PARÁ
PREFEITURA MUNICIPAL DE SÃO JOÃO DA PONTA
PODER EXECUTIVO
CNPJ: 01.613.320/0001-80</oddHeader>
    <oddFooter>&amp;CTravessa da Constituição, s/n, Centro, CEP 68774-000 – São João da Ponta – PA.</oddFooter>
  </headerFooter>
  <rowBreaks count="2" manualBreakCount="2">
    <brk id="39" max="8" man="1"/>
    <brk id="8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view="pageBreakPreview" zoomScale="55" zoomScaleNormal="100" zoomScaleSheetLayoutView="55" workbookViewId="0">
      <selection activeCell="N16" sqref="N16"/>
    </sheetView>
  </sheetViews>
  <sheetFormatPr defaultRowHeight="12.75" x14ac:dyDescent="0.2"/>
  <cols>
    <col min="1" max="1" width="5.6640625" bestFit="1" customWidth="1"/>
    <col min="2" max="2" width="79.5" customWidth="1"/>
    <col min="3" max="3" width="8.6640625" customWidth="1"/>
    <col min="4" max="4" width="9.83203125" bestFit="1" customWidth="1"/>
    <col min="5" max="6" width="13.5" hidden="1" customWidth="1"/>
    <col min="7" max="7" width="23.5" customWidth="1"/>
    <col min="8" max="8" width="10.83203125" hidden="1" customWidth="1"/>
    <col min="9" max="9" width="11" hidden="1" customWidth="1"/>
    <col min="10" max="10" width="20.83203125" customWidth="1"/>
    <col min="11" max="11" width="11.6640625" customWidth="1"/>
    <col min="12" max="12" width="20.83203125" customWidth="1"/>
    <col min="13" max="13" width="11.33203125" customWidth="1"/>
    <col min="14" max="14" width="20.83203125" customWidth="1"/>
    <col min="15" max="15" width="13.1640625" customWidth="1"/>
    <col min="16" max="16" width="22.33203125" bestFit="1" customWidth="1"/>
    <col min="17" max="17" width="10.33203125" customWidth="1"/>
    <col min="18" max="18" width="22.83203125" bestFit="1" customWidth="1"/>
    <col min="19" max="19" width="10.83203125" customWidth="1"/>
    <col min="20" max="30" width="15.83203125" customWidth="1"/>
  </cols>
  <sheetData>
    <row r="1" spans="1:30" ht="25.15" customHeight="1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30" ht="36.6" customHeight="1" x14ac:dyDescent="0.2">
      <c r="A2" s="53" t="s">
        <v>99</v>
      </c>
      <c r="B2" s="53"/>
      <c r="C2" s="53"/>
      <c r="D2" s="53"/>
      <c r="E2" s="53"/>
      <c r="F2" s="53"/>
      <c r="G2" s="53"/>
      <c r="H2" s="53"/>
      <c r="I2" s="53"/>
    </row>
    <row r="3" spans="1:30" ht="25.15" customHeight="1" x14ac:dyDescent="0.2">
      <c r="A3" s="54" t="s">
        <v>95</v>
      </c>
      <c r="B3" s="55"/>
      <c r="C3" s="55"/>
      <c r="D3" s="55"/>
      <c r="E3" s="55"/>
      <c r="F3" s="55"/>
      <c r="G3" s="55"/>
      <c r="H3" s="55"/>
      <c r="I3" s="55"/>
    </row>
    <row r="4" spans="1:30" ht="25.15" customHeight="1" x14ac:dyDescent="0.2">
      <c r="A4" s="56" t="s">
        <v>0</v>
      </c>
      <c r="B4" s="58" t="s">
        <v>1</v>
      </c>
      <c r="C4" s="56" t="s">
        <v>2</v>
      </c>
      <c r="D4" s="60" t="s">
        <v>3</v>
      </c>
      <c r="E4" s="50" t="s">
        <v>4</v>
      </c>
      <c r="F4" s="51"/>
      <c r="G4" s="52"/>
      <c r="H4" s="60" t="s">
        <v>5</v>
      </c>
      <c r="I4" s="60" t="s">
        <v>6</v>
      </c>
      <c r="J4" s="62" t="s">
        <v>100</v>
      </c>
      <c r="K4" s="62"/>
      <c r="L4" s="62"/>
      <c r="M4" s="62"/>
      <c r="N4" s="62"/>
      <c r="O4" s="62"/>
      <c r="P4" s="62"/>
      <c r="Q4" s="62"/>
      <c r="R4" s="62"/>
      <c r="S4" s="62"/>
    </row>
    <row r="5" spans="1:30" ht="25.15" customHeight="1" x14ac:dyDescent="0.2">
      <c r="A5" s="57"/>
      <c r="B5" s="59"/>
      <c r="C5" s="57"/>
      <c r="D5" s="61"/>
      <c r="E5" s="12" t="s">
        <v>7</v>
      </c>
      <c r="F5" s="13" t="s">
        <v>8</v>
      </c>
      <c r="G5" s="13" t="s">
        <v>9</v>
      </c>
      <c r="H5" s="61"/>
      <c r="I5" s="61"/>
      <c r="J5" s="62" t="s">
        <v>101</v>
      </c>
      <c r="K5" s="62"/>
      <c r="L5" s="62" t="s">
        <v>102</v>
      </c>
      <c r="M5" s="62"/>
      <c r="N5" s="62" t="s">
        <v>103</v>
      </c>
      <c r="O5" s="62"/>
      <c r="P5" s="62" t="s">
        <v>104</v>
      </c>
      <c r="Q5" s="62"/>
      <c r="R5" s="62" t="s">
        <v>105</v>
      </c>
      <c r="S5" s="62"/>
    </row>
    <row r="6" spans="1:30" ht="25.15" customHeight="1" x14ac:dyDescent="0.2">
      <c r="A6" s="50" t="s">
        <v>94</v>
      </c>
      <c r="B6" s="51"/>
      <c r="C6" s="51"/>
      <c r="D6" s="51"/>
      <c r="E6" s="51"/>
      <c r="F6" s="51"/>
      <c r="G6" s="51"/>
      <c r="H6" s="51"/>
      <c r="I6" s="52"/>
      <c r="J6" s="30" t="s">
        <v>110</v>
      </c>
      <c r="K6" s="30" t="s">
        <v>111</v>
      </c>
      <c r="L6" s="30" t="s">
        <v>110</v>
      </c>
      <c r="M6" s="30" t="s">
        <v>111</v>
      </c>
      <c r="N6" s="30" t="s">
        <v>110</v>
      </c>
      <c r="O6" s="30" t="s">
        <v>111</v>
      </c>
      <c r="P6" s="30" t="s">
        <v>110</v>
      </c>
      <c r="Q6" s="30" t="s">
        <v>111</v>
      </c>
      <c r="R6" s="30" t="s">
        <v>110</v>
      </c>
      <c r="S6" s="30" t="s">
        <v>111</v>
      </c>
    </row>
    <row r="7" spans="1:30" ht="25.15" customHeight="1" x14ac:dyDescent="0.25">
      <c r="A7" s="14">
        <v>1</v>
      </c>
      <c r="B7" s="15" t="s">
        <v>10</v>
      </c>
      <c r="C7" s="16"/>
      <c r="D7" s="16"/>
      <c r="E7" s="16"/>
      <c r="F7" s="16"/>
      <c r="G7" s="16"/>
      <c r="H7" s="16"/>
      <c r="I7" s="1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31.5" x14ac:dyDescent="0.2">
      <c r="A8" s="3">
        <v>1.1000000000000001</v>
      </c>
      <c r="B8" s="4" t="s">
        <v>11</v>
      </c>
      <c r="C8" s="5" t="s">
        <v>12</v>
      </c>
      <c r="D8" s="5" t="s">
        <v>13</v>
      </c>
      <c r="E8" s="5" t="s">
        <v>14</v>
      </c>
      <c r="F8" s="6" t="s">
        <v>15</v>
      </c>
      <c r="G8" s="10">
        <f t="shared" ref="G8" si="0">ROUND((D8*F8),2)</f>
        <v>3627.12</v>
      </c>
      <c r="H8" s="6" t="s">
        <v>16</v>
      </c>
      <c r="I8" s="19" t="s">
        <v>17</v>
      </c>
      <c r="J8" s="21">
        <f>(G8*K8)/100</f>
        <v>3627.12</v>
      </c>
      <c r="K8" s="32">
        <v>100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25.15" customHeight="1" x14ac:dyDescent="0.25">
      <c r="A9" s="2"/>
      <c r="B9" s="2"/>
      <c r="C9" s="2"/>
      <c r="D9" s="2"/>
      <c r="E9" s="2"/>
      <c r="F9" s="2"/>
      <c r="G9" s="11">
        <f>SUM(G8)</f>
        <v>3627.12</v>
      </c>
      <c r="H9" s="2"/>
      <c r="I9" s="2"/>
      <c r="J9" s="10"/>
      <c r="K9" s="3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25.15" customHeight="1" x14ac:dyDescent="0.25">
      <c r="A10" s="14">
        <v>2</v>
      </c>
      <c r="B10" s="15" t="s">
        <v>18</v>
      </c>
      <c r="C10" s="16"/>
      <c r="D10" s="16"/>
      <c r="E10" s="16"/>
      <c r="F10" s="16"/>
      <c r="G10" s="16"/>
      <c r="H10" s="16"/>
      <c r="I10" s="16"/>
      <c r="J10" s="10"/>
      <c r="K10" s="34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31.5" x14ac:dyDescent="0.2">
      <c r="A11" s="3">
        <v>2.1</v>
      </c>
      <c r="B11" s="4" t="s">
        <v>19</v>
      </c>
      <c r="C11" s="7" t="s">
        <v>20</v>
      </c>
      <c r="D11" s="5" t="s">
        <v>21</v>
      </c>
      <c r="E11" s="10" t="s">
        <v>22</v>
      </c>
      <c r="F11" s="6" t="s">
        <v>23</v>
      </c>
      <c r="G11" s="10">
        <f t="shared" ref="G11:G12" si="1">ROUND((D11*F11),2)</f>
        <v>9363.7800000000007</v>
      </c>
      <c r="H11" s="8">
        <v>4083</v>
      </c>
      <c r="I11" s="6" t="s">
        <v>17</v>
      </c>
      <c r="J11" s="21">
        <f t="shared" ref="J11:J12" si="2">(G11*K11)/100</f>
        <v>4681.8900000000003</v>
      </c>
      <c r="K11" s="32">
        <v>50</v>
      </c>
      <c r="L11" s="21">
        <f>(G11*M11)/100</f>
        <v>4681.8900000000003</v>
      </c>
      <c r="M11" s="32">
        <v>50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31.5" x14ac:dyDescent="0.2">
      <c r="A12" s="3">
        <v>2.2000000000000002</v>
      </c>
      <c r="B12" s="4" t="s">
        <v>24</v>
      </c>
      <c r="C12" s="7" t="s">
        <v>20</v>
      </c>
      <c r="D12" s="5" t="s">
        <v>21</v>
      </c>
      <c r="E12" s="10" t="s">
        <v>25</v>
      </c>
      <c r="F12" s="6" t="s">
        <v>26</v>
      </c>
      <c r="G12" s="10">
        <f t="shared" si="1"/>
        <v>8851.68</v>
      </c>
      <c r="H12" s="8">
        <v>40820</v>
      </c>
      <c r="I12" s="6" t="s">
        <v>17</v>
      </c>
      <c r="J12" s="21">
        <f t="shared" si="2"/>
        <v>8851.68</v>
      </c>
      <c r="K12" s="32">
        <v>100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25.15" customHeight="1" x14ac:dyDescent="0.25">
      <c r="A13" s="2"/>
      <c r="B13" s="2"/>
      <c r="C13" s="2"/>
      <c r="D13" s="2"/>
      <c r="E13" s="2"/>
      <c r="F13" s="2"/>
      <c r="G13" s="11">
        <f>SUM(G11:G12)</f>
        <v>18215.46</v>
      </c>
      <c r="H13" s="2"/>
      <c r="I13" s="2"/>
      <c r="J13" s="10"/>
      <c r="K13" s="3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25.15" customHeight="1" x14ac:dyDescent="0.25">
      <c r="A14" s="14">
        <v>3</v>
      </c>
      <c r="B14" s="15" t="s">
        <v>27</v>
      </c>
      <c r="C14" s="16"/>
      <c r="D14" s="16"/>
      <c r="E14" s="16"/>
      <c r="F14" s="16"/>
      <c r="G14" s="16"/>
      <c r="H14" s="16"/>
      <c r="I14" s="16"/>
      <c r="J14" s="10"/>
      <c r="K14" s="3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31.5" x14ac:dyDescent="0.2">
      <c r="A15" s="3">
        <v>3.1</v>
      </c>
      <c r="B15" s="4" t="s">
        <v>28</v>
      </c>
      <c r="C15" s="5" t="s">
        <v>12</v>
      </c>
      <c r="D15" s="5" t="s">
        <v>29</v>
      </c>
      <c r="E15" s="5" t="s">
        <v>30</v>
      </c>
      <c r="F15" s="6" t="s">
        <v>31</v>
      </c>
      <c r="G15" s="10">
        <f t="shared" ref="G15:G16" si="3">ROUND((D15*F15),2)</f>
        <v>17896.54</v>
      </c>
      <c r="H15" s="8">
        <v>78472</v>
      </c>
      <c r="I15" s="6" t="s">
        <v>17</v>
      </c>
      <c r="J15" s="21">
        <f t="shared" ref="J15:J16" si="4">(G15*K15)/100</f>
        <v>17896.54</v>
      </c>
      <c r="K15" s="32">
        <v>100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31.5" x14ac:dyDescent="0.2">
      <c r="A16" s="3">
        <v>3.2</v>
      </c>
      <c r="B16" s="4" t="s">
        <v>32</v>
      </c>
      <c r="C16" s="5" t="s">
        <v>12</v>
      </c>
      <c r="D16" s="5" t="s">
        <v>33</v>
      </c>
      <c r="E16" s="5" t="s">
        <v>34</v>
      </c>
      <c r="F16" s="6" t="s">
        <v>35</v>
      </c>
      <c r="G16" s="10">
        <f t="shared" si="3"/>
        <v>8844.6200000000008</v>
      </c>
      <c r="H16" s="6" t="s">
        <v>36</v>
      </c>
      <c r="I16" s="6" t="s">
        <v>17</v>
      </c>
      <c r="J16" s="21">
        <f t="shared" si="4"/>
        <v>8844.6200000000008</v>
      </c>
      <c r="K16" s="32">
        <v>100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25.15" customHeight="1" x14ac:dyDescent="0.25">
      <c r="A17" s="2"/>
      <c r="B17" s="2"/>
      <c r="C17" s="2"/>
      <c r="D17" s="2"/>
      <c r="E17" s="2"/>
      <c r="F17" s="2"/>
      <c r="G17" s="11">
        <f>SUM(G15:G16)</f>
        <v>26741.160000000003</v>
      </c>
      <c r="H17" s="2"/>
      <c r="I17" s="2"/>
      <c r="J17" s="10"/>
      <c r="K17" s="3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25.15" customHeight="1" x14ac:dyDescent="0.25">
      <c r="A18" s="14">
        <v>4</v>
      </c>
      <c r="B18" s="15" t="s">
        <v>37</v>
      </c>
      <c r="C18" s="16"/>
      <c r="D18" s="16"/>
      <c r="E18" s="16"/>
      <c r="F18" s="16"/>
      <c r="G18" s="16"/>
      <c r="H18" s="16"/>
      <c r="I18" s="16"/>
      <c r="J18" s="10"/>
      <c r="K18" s="3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31.5" x14ac:dyDescent="0.2">
      <c r="A19" s="3">
        <v>4.0999999999999996</v>
      </c>
      <c r="B19" s="4" t="s">
        <v>38</v>
      </c>
      <c r="C19" s="5" t="s">
        <v>12</v>
      </c>
      <c r="D19" s="5" t="s">
        <v>29</v>
      </c>
      <c r="E19" s="5" t="s">
        <v>39</v>
      </c>
      <c r="F19" s="6" t="s">
        <v>40</v>
      </c>
      <c r="G19" s="10">
        <f t="shared" ref="G19:G25" si="5">ROUND((D19*F19),2)</f>
        <v>8222.73</v>
      </c>
      <c r="H19" s="6" t="s">
        <v>41</v>
      </c>
      <c r="I19" s="6" t="s">
        <v>17</v>
      </c>
      <c r="J19" s="21">
        <f t="shared" ref="J19:J21" si="6">(G19*K19)/100</f>
        <v>8222.73</v>
      </c>
      <c r="K19" s="32">
        <v>100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31.5" x14ac:dyDescent="0.2">
      <c r="A20" s="3">
        <v>4.2</v>
      </c>
      <c r="B20" s="4" t="s">
        <v>42</v>
      </c>
      <c r="C20" s="5" t="s">
        <v>43</v>
      </c>
      <c r="D20" s="5" t="s">
        <v>44</v>
      </c>
      <c r="E20" s="5" t="s">
        <v>45</v>
      </c>
      <c r="F20" s="6" t="s">
        <v>46</v>
      </c>
      <c r="G20" s="10">
        <f t="shared" si="5"/>
        <v>35567.25</v>
      </c>
      <c r="H20" s="6" t="s">
        <v>47</v>
      </c>
      <c r="I20" s="6" t="s">
        <v>17</v>
      </c>
      <c r="J20" s="21">
        <f t="shared" si="6"/>
        <v>35567.25</v>
      </c>
      <c r="K20" s="32">
        <v>100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31.5" x14ac:dyDescent="0.2">
      <c r="A21" s="3">
        <v>4.3</v>
      </c>
      <c r="B21" s="4" t="s">
        <v>48</v>
      </c>
      <c r="C21" s="5" t="s">
        <v>43</v>
      </c>
      <c r="D21" s="5" t="s">
        <v>44</v>
      </c>
      <c r="E21" s="5" t="s">
        <v>49</v>
      </c>
      <c r="F21" s="6" t="s">
        <v>50</v>
      </c>
      <c r="G21" s="10">
        <f t="shared" si="5"/>
        <v>365562.86</v>
      </c>
      <c r="H21" s="8">
        <v>72900</v>
      </c>
      <c r="I21" s="6" t="s">
        <v>17</v>
      </c>
      <c r="J21" s="21">
        <f t="shared" si="6"/>
        <v>365562.86</v>
      </c>
      <c r="K21" s="32">
        <v>100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31.5" x14ac:dyDescent="0.2">
      <c r="A22" s="3">
        <v>4.4000000000000004</v>
      </c>
      <c r="B22" s="4" t="s">
        <v>51</v>
      </c>
      <c r="C22" s="5" t="s">
        <v>43</v>
      </c>
      <c r="D22" s="5" t="s">
        <v>44</v>
      </c>
      <c r="E22" s="5" t="s">
        <v>52</v>
      </c>
      <c r="F22" s="6" t="s">
        <v>53</v>
      </c>
      <c r="G22" s="10">
        <f t="shared" si="5"/>
        <v>10460.959999999999</v>
      </c>
      <c r="H22" s="8">
        <v>83344</v>
      </c>
      <c r="I22" s="6" t="s">
        <v>17</v>
      </c>
      <c r="J22" s="10"/>
      <c r="K22" s="20"/>
      <c r="L22" s="21">
        <f>(G22*M22)/100</f>
        <v>10460.959999999999</v>
      </c>
      <c r="M22" s="32">
        <v>100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31.5" x14ac:dyDescent="0.2">
      <c r="A23" s="3">
        <v>4.5</v>
      </c>
      <c r="B23" s="4" t="s">
        <v>54</v>
      </c>
      <c r="C23" s="5" t="s">
        <v>43</v>
      </c>
      <c r="D23" s="5" t="s">
        <v>55</v>
      </c>
      <c r="E23" s="5" t="s">
        <v>56</v>
      </c>
      <c r="F23" s="6" t="s">
        <v>57</v>
      </c>
      <c r="G23" s="10">
        <f t="shared" si="5"/>
        <v>13392.65</v>
      </c>
      <c r="H23" s="6" t="s">
        <v>58</v>
      </c>
      <c r="I23" s="6" t="s">
        <v>17</v>
      </c>
      <c r="J23" s="10"/>
      <c r="K23" s="20"/>
      <c r="L23" s="21">
        <f t="shared" ref="L23:L25" si="7">(G23*M23)/100</f>
        <v>13392.65</v>
      </c>
      <c r="M23" s="32">
        <v>100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31.5" x14ac:dyDescent="0.2">
      <c r="A24" s="3">
        <v>4.5999999999999996</v>
      </c>
      <c r="B24" s="4" t="s">
        <v>59</v>
      </c>
      <c r="C24" s="5" t="s">
        <v>43</v>
      </c>
      <c r="D24" s="5" t="s">
        <v>55</v>
      </c>
      <c r="E24" s="5" t="s">
        <v>60</v>
      </c>
      <c r="F24" s="6" t="s">
        <v>61</v>
      </c>
      <c r="G24" s="10">
        <f t="shared" si="5"/>
        <v>1913.24</v>
      </c>
      <c r="H24" s="6" t="s">
        <v>62</v>
      </c>
      <c r="I24" s="6" t="s">
        <v>17</v>
      </c>
      <c r="J24" s="10"/>
      <c r="K24" s="20"/>
      <c r="L24" s="21">
        <f t="shared" si="7"/>
        <v>1913.24</v>
      </c>
      <c r="M24" s="32">
        <v>100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31.5" x14ac:dyDescent="0.2">
      <c r="A25" s="3">
        <v>4.7</v>
      </c>
      <c r="B25" s="4" t="s">
        <v>63</v>
      </c>
      <c r="C25" s="5" t="s">
        <v>43</v>
      </c>
      <c r="D25" s="5" t="s">
        <v>55</v>
      </c>
      <c r="E25" s="5" t="s">
        <v>64</v>
      </c>
      <c r="F25" s="6" t="s">
        <v>65</v>
      </c>
      <c r="G25" s="10">
        <f t="shared" si="5"/>
        <v>36564.07</v>
      </c>
      <c r="H25" s="6" t="s">
        <v>66</v>
      </c>
      <c r="I25" s="6" t="s">
        <v>17</v>
      </c>
      <c r="J25" s="10"/>
      <c r="K25" s="20"/>
      <c r="L25" s="21">
        <f t="shared" si="7"/>
        <v>36564.07</v>
      </c>
      <c r="M25" s="32">
        <v>100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25.15" customHeight="1" x14ac:dyDescent="0.25">
      <c r="A26" s="2"/>
      <c r="B26" s="2"/>
      <c r="C26" s="2"/>
      <c r="D26" s="2"/>
      <c r="E26" s="2"/>
      <c r="F26" s="2"/>
      <c r="G26" s="11">
        <f>SUM(G19:G25)</f>
        <v>471683.76</v>
      </c>
      <c r="H26" s="2"/>
      <c r="I26" s="2"/>
      <c r="J26" s="10"/>
      <c r="K26" s="2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25.15" customHeight="1" x14ac:dyDescent="0.25">
      <c r="A27" s="40" t="s">
        <v>9</v>
      </c>
      <c r="B27" s="41"/>
      <c r="C27" s="41"/>
      <c r="D27" s="41"/>
      <c r="E27" s="41"/>
      <c r="F27" s="42"/>
      <c r="G27" s="11">
        <f>G26+G17+G13+G9</f>
        <v>520267.50000000006</v>
      </c>
      <c r="H27" s="2"/>
      <c r="I27" s="2"/>
      <c r="J27" s="10"/>
      <c r="K27" s="2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25.15" customHeight="1" x14ac:dyDescent="0.2">
      <c r="A28" s="50" t="s">
        <v>96</v>
      </c>
      <c r="B28" s="51"/>
      <c r="C28" s="51"/>
      <c r="D28" s="51"/>
      <c r="E28" s="51"/>
      <c r="F28" s="51"/>
      <c r="G28" s="51"/>
      <c r="H28" s="51"/>
      <c r="I28" s="52"/>
      <c r="J28" s="10"/>
      <c r="K28" s="2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25.15" customHeight="1" x14ac:dyDescent="0.25">
      <c r="A29" s="14">
        <v>1</v>
      </c>
      <c r="B29" s="15" t="s">
        <v>10</v>
      </c>
      <c r="C29" s="16"/>
      <c r="D29" s="16"/>
      <c r="E29" s="16"/>
      <c r="F29" s="16"/>
      <c r="G29" s="16"/>
      <c r="H29" s="16"/>
      <c r="I29" s="16"/>
      <c r="J29" s="10"/>
      <c r="K29" s="2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31.5" x14ac:dyDescent="0.2">
      <c r="A30" s="3">
        <v>1.1000000000000001</v>
      </c>
      <c r="B30" s="4" t="s">
        <v>11</v>
      </c>
      <c r="C30" s="5" t="s">
        <v>12</v>
      </c>
      <c r="D30" s="5" t="s">
        <v>13</v>
      </c>
      <c r="E30" s="5" t="s">
        <v>14</v>
      </c>
      <c r="F30" s="6" t="s">
        <v>15</v>
      </c>
      <c r="G30" s="10">
        <f t="shared" ref="G30" si="8">ROUND((D30*F30),2)</f>
        <v>3627.12</v>
      </c>
      <c r="H30" s="6" t="s">
        <v>16</v>
      </c>
      <c r="I30" s="6" t="s">
        <v>17</v>
      </c>
      <c r="J30" s="21">
        <f t="shared" ref="J30" si="9">(G30*K30)/100</f>
        <v>3627.12</v>
      </c>
      <c r="K30" s="32">
        <v>100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25.15" customHeight="1" x14ac:dyDescent="0.25">
      <c r="A31" s="37"/>
      <c r="B31" s="38"/>
      <c r="C31" s="38"/>
      <c r="D31" s="38"/>
      <c r="E31" s="39"/>
      <c r="F31" s="2"/>
      <c r="G31" s="11">
        <f>SUM(G30)</f>
        <v>3627.12</v>
      </c>
      <c r="H31" s="2"/>
      <c r="I31" s="2"/>
      <c r="J31" s="10"/>
      <c r="K31" s="34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25.15" customHeight="1" x14ac:dyDescent="0.25">
      <c r="A32" s="14">
        <v>2</v>
      </c>
      <c r="B32" s="15" t="s">
        <v>18</v>
      </c>
      <c r="C32" s="16"/>
      <c r="D32" s="16"/>
      <c r="E32" s="16"/>
      <c r="F32" s="16"/>
      <c r="G32" s="16"/>
      <c r="H32" s="16"/>
      <c r="I32" s="16"/>
      <c r="J32" s="10"/>
      <c r="K32" s="3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31.5" x14ac:dyDescent="0.2">
      <c r="A33" s="3">
        <v>2.1</v>
      </c>
      <c r="B33" s="4" t="s">
        <v>19</v>
      </c>
      <c r="C33" s="7" t="s">
        <v>20</v>
      </c>
      <c r="D33" s="5" t="s">
        <v>21</v>
      </c>
      <c r="E33" s="5" t="s">
        <v>22</v>
      </c>
      <c r="F33" s="6" t="s">
        <v>23</v>
      </c>
      <c r="G33" s="10">
        <f t="shared" ref="G33:G34" si="10">ROUND((D33*F33),2)</f>
        <v>9363.7800000000007</v>
      </c>
      <c r="H33" s="8">
        <v>4083</v>
      </c>
      <c r="I33" s="6" t="s">
        <v>17</v>
      </c>
      <c r="J33" s="10"/>
      <c r="K33" s="34"/>
      <c r="L33" s="21">
        <f t="shared" ref="L33" si="11">(G33*M33)/100</f>
        <v>4681.8900000000003</v>
      </c>
      <c r="M33" s="22">
        <v>50</v>
      </c>
      <c r="N33" s="21">
        <f>(G33*O33)/100</f>
        <v>4681.8900000000003</v>
      </c>
      <c r="O33" s="32">
        <v>50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31.5" x14ac:dyDescent="0.2">
      <c r="A34" s="3">
        <v>2.2000000000000002</v>
      </c>
      <c r="B34" s="4" t="s">
        <v>24</v>
      </c>
      <c r="C34" s="7" t="s">
        <v>20</v>
      </c>
      <c r="D34" s="5" t="s">
        <v>21</v>
      </c>
      <c r="E34" s="5" t="s">
        <v>25</v>
      </c>
      <c r="F34" s="6" t="s">
        <v>26</v>
      </c>
      <c r="G34" s="10">
        <f t="shared" si="10"/>
        <v>8851.68</v>
      </c>
      <c r="H34" s="8">
        <v>40820</v>
      </c>
      <c r="I34" s="6" t="s">
        <v>17</v>
      </c>
      <c r="J34" s="21">
        <f t="shared" ref="J34" si="12">(G34*K34)/100</f>
        <v>8851.68</v>
      </c>
      <c r="K34" s="32">
        <v>100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25.15" customHeight="1" x14ac:dyDescent="0.25">
      <c r="A35" s="2"/>
      <c r="B35" s="2"/>
      <c r="C35" s="2"/>
      <c r="D35" s="2"/>
      <c r="E35" s="2"/>
      <c r="F35" s="2"/>
      <c r="G35" s="11">
        <f>SUM(G33:G34)</f>
        <v>18215.46</v>
      </c>
      <c r="H35" s="2"/>
      <c r="I35" s="2"/>
      <c r="J35" s="10"/>
      <c r="K35" s="3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25.15" customHeight="1" x14ac:dyDescent="0.25">
      <c r="A36" s="14">
        <v>3</v>
      </c>
      <c r="B36" s="15" t="s">
        <v>27</v>
      </c>
      <c r="C36" s="16"/>
      <c r="D36" s="16"/>
      <c r="E36" s="16"/>
      <c r="F36" s="16"/>
      <c r="G36" s="16"/>
      <c r="H36" s="16"/>
      <c r="I36" s="16"/>
      <c r="J36" s="10"/>
      <c r="K36" s="3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31.5" x14ac:dyDescent="0.2">
      <c r="A37" s="3">
        <v>3.1</v>
      </c>
      <c r="B37" s="4" t="s">
        <v>28</v>
      </c>
      <c r="C37" s="5" t="s">
        <v>12</v>
      </c>
      <c r="D37" s="5" t="s">
        <v>67</v>
      </c>
      <c r="E37" s="5" t="s">
        <v>30</v>
      </c>
      <c r="F37" s="6" t="s">
        <v>31</v>
      </c>
      <c r="G37" s="10">
        <f t="shared" ref="G37:G38" si="13">ROUND((D37*F37),2)</f>
        <v>8263.16</v>
      </c>
      <c r="H37" s="8">
        <v>78472</v>
      </c>
      <c r="I37" s="6" t="s">
        <v>17</v>
      </c>
      <c r="J37" s="21">
        <f t="shared" ref="J37" si="14">(G37*K37)/100</f>
        <v>8263.16</v>
      </c>
      <c r="K37" s="32">
        <v>100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31.5" x14ac:dyDescent="0.2">
      <c r="A38" s="3">
        <v>3.2</v>
      </c>
      <c r="B38" s="4" t="s">
        <v>32</v>
      </c>
      <c r="C38" s="5" t="s">
        <v>12</v>
      </c>
      <c r="D38" s="5" t="s">
        <v>68</v>
      </c>
      <c r="E38" s="5" t="s">
        <v>34</v>
      </c>
      <c r="F38" s="6" t="s">
        <v>35</v>
      </c>
      <c r="G38" s="10">
        <f t="shared" si="13"/>
        <v>4083.72</v>
      </c>
      <c r="H38" s="6" t="s">
        <v>36</v>
      </c>
      <c r="I38" s="6" t="s">
        <v>17</v>
      </c>
      <c r="J38" s="10"/>
      <c r="K38" s="20"/>
      <c r="L38" s="10"/>
      <c r="M38" s="10"/>
      <c r="N38" s="21">
        <f>(G38*O38)/100</f>
        <v>4083.72</v>
      </c>
      <c r="O38" s="32">
        <v>100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25.15" customHeight="1" x14ac:dyDescent="0.25">
      <c r="A39" s="2"/>
      <c r="B39" s="2"/>
      <c r="C39" s="2"/>
      <c r="D39" s="2"/>
      <c r="E39" s="2"/>
      <c r="F39" s="2"/>
      <c r="G39" s="11">
        <f>SUM(G37:G38)</f>
        <v>12346.88</v>
      </c>
      <c r="H39" s="2"/>
      <c r="I39" s="2"/>
      <c r="J39" s="10"/>
      <c r="K39" s="20"/>
      <c r="L39" s="10"/>
      <c r="M39" s="10"/>
      <c r="N39" s="10"/>
      <c r="O39" s="34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25.15" customHeight="1" x14ac:dyDescent="0.25">
      <c r="A40" s="14">
        <v>4</v>
      </c>
      <c r="B40" s="15" t="s">
        <v>37</v>
      </c>
      <c r="C40" s="16"/>
      <c r="D40" s="16"/>
      <c r="E40" s="16"/>
      <c r="F40" s="16"/>
      <c r="G40" s="16"/>
      <c r="H40" s="16"/>
      <c r="I40" s="16"/>
      <c r="J40" s="10"/>
      <c r="K40" s="20"/>
      <c r="L40" s="10"/>
      <c r="M40" s="10"/>
      <c r="N40" s="10"/>
      <c r="O40" s="34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31.5" x14ac:dyDescent="0.2">
      <c r="A41" s="3">
        <v>4.0999999999999996</v>
      </c>
      <c r="B41" s="4" t="s">
        <v>38</v>
      </c>
      <c r="C41" s="5" t="s">
        <v>12</v>
      </c>
      <c r="D41" s="5" t="s">
        <v>67</v>
      </c>
      <c r="E41" s="5" t="s">
        <v>39</v>
      </c>
      <c r="F41" s="6" t="s">
        <v>40</v>
      </c>
      <c r="G41" s="10">
        <f t="shared" ref="G41:G47" si="15">ROUND((D41*F41),2)</f>
        <v>3796.59</v>
      </c>
      <c r="H41" s="6" t="s">
        <v>41</v>
      </c>
      <c r="I41" s="6" t="s">
        <v>17</v>
      </c>
      <c r="J41" s="10"/>
      <c r="K41" s="20"/>
      <c r="L41" s="10"/>
      <c r="M41" s="10"/>
      <c r="N41" s="21">
        <f t="shared" ref="N41:N43" si="16">(G41*O41)/100</f>
        <v>3796.59</v>
      </c>
      <c r="O41" s="32">
        <v>100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31.5" x14ac:dyDescent="0.2">
      <c r="A42" s="3">
        <v>4.2</v>
      </c>
      <c r="B42" s="4" t="s">
        <v>42</v>
      </c>
      <c r="C42" s="5" t="s">
        <v>43</v>
      </c>
      <c r="D42" s="5" t="s">
        <v>69</v>
      </c>
      <c r="E42" s="5" t="s">
        <v>45</v>
      </c>
      <c r="F42" s="6" t="s">
        <v>46</v>
      </c>
      <c r="G42" s="10">
        <f t="shared" si="15"/>
        <v>6597.02</v>
      </c>
      <c r="H42" s="6" t="s">
        <v>47</v>
      </c>
      <c r="I42" s="6" t="s">
        <v>17</v>
      </c>
      <c r="J42" s="10"/>
      <c r="K42" s="20"/>
      <c r="L42" s="10"/>
      <c r="M42" s="10"/>
      <c r="N42" s="21">
        <f t="shared" si="16"/>
        <v>6597.02</v>
      </c>
      <c r="O42" s="32">
        <v>100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31.5" x14ac:dyDescent="0.2">
      <c r="A43" s="3">
        <v>4.3</v>
      </c>
      <c r="B43" s="4" t="s">
        <v>48</v>
      </c>
      <c r="C43" s="5" t="s">
        <v>43</v>
      </c>
      <c r="D43" s="5" t="s">
        <v>69</v>
      </c>
      <c r="E43" s="5" t="s">
        <v>49</v>
      </c>
      <c r="F43" s="6" t="s">
        <v>50</v>
      </c>
      <c r="G43" s="10">
        <f t="shared" si="15"/>
        <v>67804.7</v>
      </c>
      <c r="H43" s="8">
        <v>72900</v>
      </c>
      <c r="I43" s="6" t="s">
        <v>17</v>
      </c>
      <c r="J43" s="10"/>
      <c r="K43" s="20"/>
      <c r="L43" s="10"/>
      <c r="M43" s="10"/>
      <c r="N43" s="21">
        <f t="shared" si="16"/>
        <v>67804.7</v>
      </c>
      <c r="O43" s="32">
        <v>100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31.5" x14ac:dyDescent="0.2">
      <c r="A44" s="3">
        <v>4.4000000000000004</v>
      </c>
      <c r="B44" s="4" t="s">
        <v>51</v>
      </c>
      <c r="C44" s="5" t="s">
        <v>43</v>
      </c>
      <c r="D44" s="5" t="s">
        <v>69</v>
      </c>
      <c r="E44" s="5" t="s">
        <v>52</v>
      </c>
      <c r="F44" s="6" t="s">
        <v>53</v>
      </c>
      <c r="G44" s="10">
        <f t="shared" si="15"/>
        <v>1940.3</v>
      </c>
      <c r="H44" s="8">
        <v>83344</v>
      </c>
      <c r="I44" s="6" t="s">
        <v>17</v>
      </c>
      <c r="J44" s="10"/>
      <c r="K44" s="20"/>
      <c r="L44" s="10"/>
      <c r="M44" s="10"/>
      <c r="N44" s="10"/>
      <c r="O44" s="20"/>
      <c r="P44" s="21">
        <f>(G44*Q44)/100</f>
        <v>1940.3</v>
      </c>
      <c r="Q44" s="32">
        <v>100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ht="31.5" x14ac:dyDescent="0.2">
      <c r="A45" s="3">
        <v>4.5</v>
      </c>
      <c r="B45" s="4" t="s">
        <v>54</v>
      </c>
      <c r="C45" s="5" t="s">
        <v>43</v>
      </c>
      <c r="D45" s="5" t="s">
        <v>70</v>
      </c>
      <c r="E45" s="5" t="s">
        <v>56</v>
      </c>
      <c r="F45" s="6" t="s">
        <v>57</v>
      </c>
      <c r="G45" s="10">
        <f t="shared" si="15"/>
        <v>10369.709999999999</v>
      </c>
      <c r="H45" s="6" t="s">
        <v>58</v>
      </c>
      <c r="I45" s="6" t="s">
        <v>17</v>
      </c>
      <c r="J45" s="10"/>
      <c r="K45" s="20"/>
      <c r="L45" s="10"/>
      <c r="M45" s="10"/>
      <c r="N45" s="10"/>
      <c r="O45" s="20"/>
      <c r="P45" s="21">
        <f t="shared" ref="P45:P47" si="17">(G45*Q45)/100</f>
        <v>10369.709999999999</v>
      </c>
      <c r="Q45" s="32">
        <v>100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31.5" x14ac:dyDescent="0.2">
      <c r="A46" s="3">
        <v>4.5999999999999996</v>
      </c>
      <c r="B46" s="4" t="s">
        <v>59</v>
      </c>
      <c r="C46" s="5" t="s">
        <v>43</v>
      </c>
      <c r="D46" s="5" t="s">
        <v>70</v>
      </c>
      <c r="E46" s="5" t="s">
        <v>60</v>
      </c>
      <c r="F46" s="6" t="s">
        <v>61</v>
      </c>
      <c r="G46" s="10">
        <f t="shared" si="15"/>
        <v>1481.39</v>
      </c>
      <c r="H46" s="6" t="s">
        <v>62</v>
      </c>
      <c r="I46" s="6" t="s">
        <v>17</v>
      </c>
      <c r="J46" s="10"/>
      <c r="K46" s="20"/>
      <c r="L46" s="10"/>
      <c r="M46" s="10"/>
      <c r="N46" s="10"/>
      <c r="O46" s="20"/>
      <c r="P46" s="21">
        <f t="shared" si="17"/>
        <v>1481.39</v>
      </c>
      <c r="Q46" s="32">
        <v>100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31.5" x14ac:dyDescent="0.2">
      <c r="A47" s="3">
        <v>4.7</v>
      </c>
      <c r="B47" s="4" t="s">
        <v>63</v>
      </c>
      <c r="C47" s="5" t="s">
        <v>43</v>
      </c>
      <c r="D47" s="5" t="s">
        <v>70</v>
      </c>
      <c r="E47" s="5" t="s">
        <v>64</v>
      </c>
      <c r="F47" s="6" t="s">
        <v>65</v>
      </c>
      <c r="G47" s="10">
        <f t="shared" si="15"/>
        <v>28310.959999999999</v>
      </c>
      <c r="H47" s="6" t="s">
        <v>66</v>
      </c>
      <c r="I47" s="6" t="s">
        <v>17</v>
      </c>
      <c r="J47" s="10"/>
      <c r="K47" s="20"/>
      <c r="L47" s="10"/>
      <c r="M47" s="10"/>
      <c r="N47" s="10"/>
      <c r="O47" s="20"/>
      <c r="P47" s="21">
        <f t="shared" si="17"/>
        <v>28310.959999999999</v>
      </c>
      <c r="Q47" s="32">
        <v>100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25.15" customHeight="1" x14ac:dyDescent="0.25">
      <c r="A48" s="2"/>
      <c r="B48" s="2"/>
      <c r="C48" s="2"/>
      <c r="D48" s="2"/>
      <c r="E48" s="2"/>
      <c r="F48" s="2"/>
      <c r="G48" s="11">
        <f>SUM(G41:G47)</f>
        <v>120300.67000000001</v>
      </c>
      <c r="H48" s="2"/>
      <c r="I48" s="2"/>
      <c r="J48" s="10"/>
      <c r="K48" s="2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25.15" customHeight="1" x14ac:dyDescent="0.25">
      <c r="A49" s="40" t="s">
        <v>9</v>
      </c>
      <c r="B49" s="41"/>
      <c r="C49" s="41"/>
      <c r="D49" s="41"/>
      <c r="E49" s="41"/>
      <c r="F49" s="42"/>
      <c r="G49" s="11">
        <f>G48+G39+G35+G31</f>
        <v>154490.13</v>
      </c>
      <c r="H49" s="2"/>
      <c r="I49" s="2"/>
      <c r="J49" s="10"/>
      <c r="K49" s="2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25.15" customHeight="1" x14ac:dyDescent="0.2">
      <c r="A50" s="50" t="s">
        <v>97</v>
      </c>
      <c r="B50" s="51"/>
      <c r="C50" s="51"/>
      <c r="D50" s="51"/>
      <c r="E50" s="51"/>
      <c r="F50" s="51"/>
      <c r="G50" s="51"/>
      <c r="H50" s="51"/>
      <c r="I50" s="52"/>
      <c r="J50" s="10"/>
      <c r="K50" s="2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25.15" customHeight="1" x14ac:dyDescent="0.25">
      <c r="A51" s="14">
        <v>1</v>
      </c>
      <c r="B51" s="15" t="s">
        <v>10</v>
      </c>
      <c r="C51" s="16"/>
      <c r="D51" s="16"/>
      <c r="E51" s="16"/>
      <c r="F51" s="16"/>
      <c r="G51" s="16"/>
      <c r="H51" s="16"/>
      <c r="I51" s="16"/>
      <c r="J51" s="10"/>
      <c r="K51" s="2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31.5" x14ac:dyDescent="0.2">
      <c r="A52" s="3">
        <v>1.1000000000000001</v>
      </c>
      <c r="B52" s="4" t="s">
        <v>11</v>
      </c>
      <c r="C52" s="5" t="s">
        <v>12</v>
      </c>
      <c r="D52" s="5" t="s">
        <v>13</v>
      </c>
      <c r="E52" s="5" t="s">
        <v>71</v>
      </c>
      <c r="F52" s="6" t="s">
        <v>15</v>
      </c>
      <c r="G52" s="10">
        <f t="shared" ref="G52" si="18">ROUND((D52*F52),2)</f>
        <v>3627.12</v>
      </c>
      <c r="H52" s="6" t="s">
        <v>16</v>
      </c>
      <c r="I52" s="6" t="s">
        <v>17</v>
      </c>
      <c r="J52" s="21">
        <f t="shared" ref="J52" si="19">(G52*K52)/100</f>
        <v>3627.12</v>
      </c>
      <c r="K52" s="32">
        <v>100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25.15" customHeight="1" x14ac:dyDescent="0.25">
      <c r="A53" s="37"/>
      <c r="B53" s="38"/>
      <c r="C53" s="38"/>
      <c r="D53" s="38"/>
      <c r="E53" s="39"/>
      <c r="F53" s="2"/>
      <c r="G53" s="11">
        <f>SUM(G52)</f>
        <v>3627.12</v>
      </c>
      <c r="H53" s="2"/>
      <c r="I53" s="2"/>
      <c r="J53" s="10"/>
      <c r="K53" s="3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25.15" customHeight="1" x14ac:dyDescent="0.25">
      <c r="A54" s="14">
        <v>2</v>
      </c>
      <c r="B54" s="15" t="s">
        <v>18</v>
      </c>
      <c r="C54" s="16"/>
      <c r="D54" s="16"/>
      <c r="E54" s="16"/>
      <c r="F54" s="16"/>
      <c r="G54" s="16"/>
      <c r="H54" s="16"/>
      <c r="I54" s="16"/>
      <c r="J54" s="10"/>
      <c r="K54" s="3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31.5" x14ac:dyDescent="0.2">
      <c r="A55" s="3">
        <v>2.1</v>
      </c>
      <c r="B55" s="4" t="s">
        <v>19</v>
      </c>
      <c r="C55" s="7" t="s">
        <v>20</v>
      </c>
      <c r="D55" s="5" t="s">
        <v>72</v>
      </c>
      <c r="E55" s="5" t="s">
        <v>22</v>
      </c>
      <c r="F55" s="6" t="s">
        <v>23</v>
      </c>
      <c r="G55" s="10">
        <f t="shared" ref="G55:G56" si="20">ROUND((D55*F55),2)</f>
        <v>4681.8900000000003</v>
      </c>
      <c r="H55" s="8">
        <v>4083</v>
      </c>
      <c r="I55" s="6" t="s">
        <v>17</v>
      </c>
      <c r="J55" s="10"/>
      <c r="K55" s="34"/>
      <c r="L55" s="10"/>
      <c r="M55" s="10"/>
      <c r="N55" s="10"/>
      <c r="O55" s="10"/>
      <c r="P55" s="21">
        <f t="shared" ref="P55" si="21">(G55*Q55)/100</f>
        <v>2340.9450000000002</v>
      </c>
      <c r="Q55" s="32">
        <v>50</v>
      </c>
      <c r="R55" s="21">
        <f>(G55*S55)/100</f>
        <v>2340.9450000000002</v>
      </c>
      <c r="S55" s="32">
        <v>50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31.5" x14ac:dyDescent="0.2">
      <c r="A56" s="3">
        <v>2.2000000000000002</v>
      </c>
      <c r="B56" s="4" t="s">
        <v>24</v>
      </c>
      <c r="C56" s="7" t="s">
        <v>20</v>
      </c>
      <c r="D56" s="5" t="s">
        <v>72</v>
      </c>
      <c r="E56" s="5" t="s">
        <v>25</v>
      </c>
      <c r="F56" s="6" t="s">
        <v>26</v>
      </c>
      <c r="G56" s="10">
        <f t="shared" si="20"/>
        <v>4425.84</v>
      </c>
      <c r="H56" s="8">
        <v>40820</v>
      </c>
      <c r="I56" s="6" t="s">
        <v>17</v>
      </c>
      <c r="J56" s="21">
        <f t="shared" ref="J56" si="22">(G56*K56)/100</f>
        <v>4425.84</v>
      </c>
      <c r="K56" s="32">
        <v>100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25.15" customHeight="1" x14ac:dyDescent="0.25">
      <c r="A57" s="2"/>
      <c r="B57" s="2"/>
      <c r="C57" s="2"/>
      <c r="D57" s="2"/>
      <c r="E57" s="2"/>
      <c r="F57" s="2"/>
      <c r="G57" s="11">
        <f>SUM(G55:G56)</f>
        <v>9107.73</v>
      </c>
      <c r="H57" s="2"/>
      <c r="I57" s="2"/>
      <c r="J57" s="10"/>
      <c r="K57" s="34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25.15" customHeight="1" x14ac:dyDescent="0.25">
      <c r="A58" s="14">
        <v>3</v>
      </c>
      <c r="B58" s="15" t="s">
        <v>27</v>
      </c>
      <c r="C58" s="16"/>
      <c r="D58" s="16"/>
      <c r="E58" s="16"/>
      <c r="F58" s="16"/>
      <c r="G58" s="16"/>
      <c r="H58" s="16"/>
      <c r="I58" s="16"/>
      <c r="J58" s="10"/>
      <c r="K58" s="34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ht="31.5" x14ac:dyDescent="0.2">
      <c r="A59" s="3">
        <v>3.1</v>
      </c>
      <c r="B59" s="4" t="s">
        <v>28</v>
      </c>
      <c r="C59" s="5" t="s">
        <v>12</v>
      </c>
      <c r="D59" s="5" t="s">
        <v>73</v>
      </c>
      <c r="E59" s="5" t="s">
        <v>30</v>
      </c>
      <c r="F59" s="6" t="s">
        <v>31</v>
      </c>
      <c r="G59" s="10">
        <f t="shared" ref="G59:G60" si="23">ROUND((D59*F59),2)</f>
        <v>11178.28</v>
      </c>
      <c r="H59" s="8">
        <v>78472</v>
      </c>
      <c r="I59" s="6" t="s">
        <v>17</v>
      </c>
      <c r="J59" s="21">
        <f t="shared" ref="J59" si="24">(G59*K59)/100</f>
        <v>11178.28</v>
      </c>
      <c r="K59" s="32">
        <v>100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31.5" x14ac:dyDescent="0.2">
      <c r="A60" s="3">
        <v>3.2</v>
      </c>
      <c r="B60" s="4" t="s">
        <v>32</v>
      </c>
      <c r="C60" s="5" t="s">
        <v>12</v>
      </c>
      <c r="D60" s="5" t="s">
        <v>74</v>
      </c>
      <c r="E60" s="5" t="s">
        <v>34</v>
      </c>
      <c r="F60" s="6" t="s">
        <v>35</v>
      </c>
      <c r="G60" s="10">
        <f t="shared" si="23"/>
        <v>5524.4</v>
      </c>
      <c r="H60" s="6" t="s">
        <v>36</v>
      </c>
      <c r="I60" s="6" t="s">
        <v>17</v>
      </c>
      <c r="J60" s="21">
        <f t="shared" ref="J60" si="25">(G60*K60)/100</f>
        <v>5524.4</v>
      </c>
      <c r="K60" s="32">
        <v>100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ht="25.15" customHeight="1" x14ac:dyDescent="0.25">
      <c r="A61" s="2"/>
      <c r="B61" s="2"/>
      <c r="C61" s="2"/>
      <c r="D61" s="2"/>
      <c r="E61" s="2"/>
      <c r="F61" s="2"/>
      <c r="G61" s="11">
        <f>SUM(G59:G60)</f>
        <v>16702.68</v>
      </c>
      <c r="H61" s="2"/>
      <c r="I61" s="2"/>
      <c r="J61" s="10"/>
      <c r="K61" s="2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25.15" customHeight="1" x14ac:dyDescent="0.25">
      <c r="A62" s="14">
        <v>4</v>
      </c>
      <c r="B62" s="15" t="s">
        <v>37</v>
      </c>
      <c r="C62" s="16"/>
      <c r="D62" s="16"/>
      <c r="E62" s="16"/>
      <c r="F62" s="16"/>
      <c r="G62" s="16"/>
      <c r="H62" s="16"/>
      <c r="I62" s="16"/>
      <c r="J62" s="10"/>
      <c r="K62" s="2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31.5" x14ac:dyDescent="0.2">
      <c r="A63" s="3">
        <v>4.0999999999999996</v>
      </c>
      <c r="B63" s="4" t="s">
        <v>38</v>
      </c>
      <c r="C63" s="5" t="s">
        <v>12</v>
      </c>
      <c r="D63" s="5" t="s">
        <v>73</v>
      </c>
      <c r="E63" s="5" t="s">
        <v>39</v>
      </c>
      <c r="F63" s="6" t="s">
        <v>40</v>
      </c>
      <c r="G63" s="10">
        <f t="shared" ref="G63:G69" si="26">ROUND((D63*F63),2)</f>
        <v>5135.97</v>
      </c>
      <c r="H63" s="6" t="s">
        <v>41</v>
      </c>
      <c r="I63" s="6" t="s">
        <v>17</v>
      </c>
      <c r="J63" s="10"/>
      <c r="K63" s="20"/>
      <c r="L63" s="10"/>
      <c r="M63" s="10"/>
      <c r="N63" s="10"/>
      <c r="O63" s="10"/>
      <c r="P63" s="21">
        <f t="shared" ref="P63" si="27">(G63*Q63)/100</f>
        <v>5135.97</v>
      </c>
      <c r="Q63" s="32">
        <v>100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31.5" x14ac:dyDescent="0.2">
      <c r="A64" s="3">
        <v>4.2</v>
      </c>
      <c r="B64" s="4" t="s">
        <v>42</v>
      </c>
      <c r="C64" s="5" t="s">
        <v>43</v>
      </c>
      <c r="D64" s="5" t="s">
        <v>75</v>
      </c>
      <c r="E64" s="5" t="s">
        <v>45</v>
      </c>
      <c r="F64" s="6" t="s">
        <v>46</v>
      </c>
      <c r="G64" s="10">
        <f t="shared" si="26"/>
        <v>26999.7</v>
      </c>
      <c r="H64" s="6" t="s">
        <v>47</v>
      </c>
      <c r="I64" s="6" t="s">
        <v>17</v>
      </c>
      <c r="J64" s="10"/>
      <c r="K64" s="20"/>
      <c r="L64" s="10"/>
      <c r="M64" s="10"/>
      <c r="N64" s="10"/>
      <c r="O64" s="10"/>
      <c r="P64" s="21">
        <f t="shared" ref="P64:P65" si="28">(G64*Q64)/100</f>
        <v>26999.7</v>
      </c>
      <c r="Q64" s="32">
        <v>100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ht="31.5" x14ac:dyDescent="0.2">
      <c r="A65" s="3">
        <v>4.3</v>
      </c>
      <c r="B65" s="4" t="s">
        <v>48</v>
      </c>
      <c r="C65" s="5" t="s">
        <v>43</v>
      </c>
      <c r="D65" s="5" t="s">
        <v>75</v>
      </c>
      <c r="E65" s="5" t="s">
        <v>49</v>
      </c>
      <c r="F65" s="6" t="s">
        <v>50</v>
      </c>
      <c r="G65" s="10">
        <f t="shared" si="26"/>
        <v>277504.89</v>
      </c>
      <c r="H65" s="8">
        <v>72900</v>
      </c>
      <c r="I65" s="6" t="s">
        <v>17</v>
      </c>
      <c r="J65" s="10"/>
      <c r="K65" s="20"/>
      <c r="L65" s="10"/>
      <c r="M65" s="10"/>
      <c r="N65" s="10"/>
      <c r="O65" s="10"/>
      <c r="P65" s="21">
        <f t="shared" si="28"/>
        <v>277504.89</v>
      </c>
      <c r="Q65" s="32">
        <v>100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ht="31.5" x14ac:dyDescent="0.2">
      <c r="A66" s="3">
        <v>4.4000000000000004</v>
      </c>
      <c r="B66" s="4" t="s">
        <v>51</v>
      </c>
      <c r="C66" s="5" t="s">
        <v>43</v>
      </c>
      <c r="D66" s="5" t="s">
        <v>75</v>
      </c>
      <c r="E66" s="5" t="s">
        <v>52</v>
      </c>
      <c r="F66" s="6" t="s">
        <v>53</v>
      </c>
      <c r="G66" s="10">
        <f t="shared" si="26"/>
        <v>7941.09</v>
      </c>
      <c r="H66" s="8">
        <v>83344</v>
      </c>
      <c r="I66" s="6" t="s">
        <v>17</v>
      </c>
      <c r="J66" s="10"/>
      <c r="K66" s="20"/>
      <c r="L66" s="10"/>
      <c r="M66" s="10"/>
      <c r="N66" s="10"/>
      <c r="O66" s="10"/>
      <c r="P66" s="10"/>
      <c r="Q66" s="10"/>
      <c r="R66" s="21">
        <f>(G66*S66)/100</f>
        <v>7941.09</v>
      </c>
      <c r="S66" s="31">
        <v>100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ht="31.5" x14ac:dyDescent="0.2">
      <c r="A67" s="3">
        <v>4.5</v>
      </c>
      <c r="B67" s="4" t="s">
        <v>54</v>
      </c>
      <c r="C67" s="5" t="s">
        <v>43</v>
      </c>
      <c r="D67" s="5" t="s">
        <v>76</v>
      </c>
      <c r="E67" s="5" t="s">
        <v>56</v>
      </c>
      <c r="F67" s="6" t="s">
        <v>57</v>
      </c>
      <c r="G67" s="10">
        <f t="shared" si="26"/>
        <v>11810.63</v>
      </c>
      <c r="H67" s="6" t="s">
        <v>58</v>
      </c>
      <c r="I67" s="6" t="s">
        <v>17</v>
      </c>
      <c r="J67" s="10"/>
      <c r="K67" s="20"/>
      <c r="L67" s="10"/>
      <c r="M67" s="10"/>
      <c r="N67" s="10"/>
      <c r="O67" s="10"/>
      <c r="P67" s="10"/>
      <c r="Q67" s="10"/>
      <c r="R67" s="21">
        <f t="shared" ref="R67:R69" si="29">(G67*S67)/100</f>
        <v>11810.63</v>
      </c>
      <c r="S67" s="31">
        <v>100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ht="31.5" x14ac:dyDescent="0.2">
      <c r="A68" s="3">
        <v>4.5999999999999996</v>
      </c>
      <c r="B68" s="4" t="s">
        <v>59</v>
      </c>
      <c r="C68" s="5" t="s">
        <v>43</v>
      </c>
      <c r="D68" s="5" t="s">
        <v>76</v>
      </c>
      <c r="E68" s="5" t="s">
        <v>60</v>
      </c>
      <c r="F68" s="6" t="s">
        <v>61</v>
      </c>
      <c r="G68" s="10">
        <f t="shared" si="26"/>
        <v>1687.23</v>
      </c>
      <c r="H68" s="6" t="s">
        <v>62</v>
      </c>
      <c r="I68" s="6" t="s">
        <v>17</v>
      </c>
      <c r="J68" s="10"/>
      <c r="K68" s="20"/>
      <c r="L68" s="10"/>
      <c r="M68" s="10"/>
      <c r="N68" s="10"/>
      <c r="O68" s="10"/>
      <c r="P68" s="10"/>
      <c r="Q68" s="10"/>
      <c r="R68" s="21">
        <f t="shared" si="29"/>
        <v>1687.23</v>
      </c>
      <c r="S68" s="31">
        <v>100</v>
      </c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ht="31.5" x14ac:dyDescent="0.2">
      <c r="A69" s="3">
        <v>4.7</v>
      </c>
      <c r="B69" s="4" t="s">
        <v>63</v>
      </c>
      <c r="C69" s="5" t="s">
        <v>43</v>
      </c>
      <c r="D69" s="5" t="s">
        <v>76</v>
      </c>
      <c r="E69" s="5" t="s">
        <v>64</v>
      </c>
      <c r="F69" s="6" t="s">
        <v>65</v>
      </c>
      <c r="G69" s="10">
        <f t="shared" si="26"/>
        <v>32244.89</v>
      </c>
      <c r="H69" s="6" t="s">
        <v>66</v>
      </c>
      <c r="I69" s="6" t="s">
        <v>17</v>
      </c>
      <c r="J69" s="10"/>
      <c r="K69" s="20"/>
      <c r="L69" s="10"/>
      <c r="M69" s="10"/>
      <c r="N69" s="10"/>
      <c r="O69" s="10"/>
      <c r="P69" s="10"/>
      <c r="Q69" s="10"/>
      <c r="R69" s="21">
        <f t="shared" si="29"/>
        <v>32244.89</v>
      </c>
      <c r="S69" s="31">
        <v>100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ht="25.15" customHeight="1" x14ac:dyDescent="0.25">
      <c r="A70" s="2"/>
      <c r="B70" s="2"/>
      <c r="C70" s="2"/>
      <c r="D70" s="2"/>
      <c r="E70" s="2"/>
      <c r="F70" s="2"/>
      <c r="G70" s="11">
        <f>SUM(G63:G69)</f>
        <v>363324.4</v>
      </c>
      <c r="H70" s="2"/>
      <c r="I70" s="2"/>
      <c r="J70" s="10"/>
      <c r="K70" s="20"/>
      <c r="L70" s="10"/>
      <c r="M70" s="10"/>
      <c r="N70" s="10"/>
      <c r="O70" s="10"/>
      <c r="P70" s="10"/>
      <c r="Q70" s="10"/>
      <c r="R70" s="10"/>
      <c r="S70" s="33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ht="25.15" customHeight="1" x14ac:dyDescent="0.25">
      <c r="A71" s="14">
        <v>5</v>
      </c>
      <c r="B71" s="15" t="s">
        <v>77</v>
      </c>
      <c r="C71" s="16"/>
      <c r="D71" s="16"/>
      <c r="E71" s="16"/>
      <c r="F71" s="16"/>
      <c r="G71" s="16"/>
      <c r="H71" s="16"/>
      <c r="I71" s="16"/>
      <c r="J71" s="10"/>
      <c r="K71" s="20"/>
      <c r="L71" s="10"/>
      <c r="M71" s="10"/>
      <c r="N71" s="10"/>
      <c r="O71" s="10"/>
      <c r="P71" s="10"/>
      <c r="Q71" s="10"/>
      <c r="R71" s="10"/>
      <c r="S71" s="33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31.5" x14ac:dyDescent="0.2">
      <c r="A72" s="3">
        <v>5.0999999999999996</v>
      </c>
      <c r="B72" s="4" t="s">
        <v>78</v>
      </c>
      <c r="C72" s="5" t="s">
        <v>43</v>
      </c>
      <c r="D72" s="5" t="s">
        <v>79</v>
      </c>
      <c r="E72" s="5" t="s">
        <v>80</v>
      </c>
      <c r="F72" s="6" t="s">
        <v>81</v>
      </c>
      <c r="G72" s="10">
        <f t="shared" ref="G72:G73" si="30">ROUND((D72*F72),2)</f>
        <v>836.51</v>
      </c>
      <c r="H72" s="8">
        <v>94108</v>
      </c>
      <c r="I72" s="6" t="s">
        <v>17</v>
      </c>
      <c r="J72" s="21">
        <f t="shared" ref="J72:J74" si="31">(G72*K72)/100</f>
        <v>418.255</v>
      </c>
      <c r="K72" s="32">
        <v>50</v>
      </c>
      <c r="L72" s="10"/>
      <c r="M72" s="10"/>
      <c r="N72" s="10"/>
      <c r="O72" s="10"/>
      <c r="P72" s="10"/>
      <c r="Q72" s="10"/>
      <c r="R72" s="21">
        <f t="shared" ref="R72:R74" si="32">(G72*S72)/100</f>
        <v>418.255</v>
      </c>
      <c r="S72" s="31">
        <v>50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ht="31.5" x14ac:dyDescent="0.2">
      <c r="A73" s="3">
        <v>5.2</v>
      </c>
      <c r="B73" s="4" t="s">
        <v>82</v>
      </c>
      <c r="C73" s="7" t="s">
        <v>83</v>
      </c>
      <c r="D73" s="5" t="s">
        <v>84</v>
      </c>
      <c r="E73" s="5" t="s">
        <v>85</v>
      </c>
      <c r="F73" s="6" t="s">
        <v>86</v>
      </c>
      <c r="G73" s="10">
        <f t="shared" si="30"/>
        <v>4218.4799999999996</v>
      </c>
      <c r="H73" s="8">
        <v>92216</v>
      </c>
      <c r="I73" s="6" t="s">
        <v>17</v>
      </c>
      <c r="J73" s="21">
        <f t="shared" si="31"/>
        <v>2109.2399999999998</v>
      </c>
      <c r="K73" s="32">
        <v>50</v>
      </c>
      <c r="L73" s="10"/>
      <c r="M73" s="10"/>
      <c r="N73" s="10"/>
      <c r="O73" s="10"/>
      <c r="P73" s="10"/>
      <c r="Q73" s="10"/>
      <c r="R73" s="21">
        <f t="shared" si="32"/>
        <v>2109.2399999999998</v>
      </c>
      <c r="S73" s="31">
        <v>50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ht="31.5" x14ac:dyDescent="0.2">
      <c r="A74" s="3">
        <v>5.3</v>
      </c>
      <c r="B74" s="4" t="s">
        <v>87</v>
      </c>
      <c r="C74" s="5" t="s">
        <v>43</v>
      </c>
      <c r="D74" s="5" t="s">
        <v>88</v>
      </c>
      <c r="E74" s="5" t="s">
        <v>89</v>
      </c>
      <c r="F74" s="6" t="s">
        <v>90</v>
      </c>
      <c r="G74" s="10">
        <f>ROUND((D74*F74),2)</f>
        <v>11415.93</v>
      </c>
      <c r="H74" s="8">
        <v>95953</v>
      </c>
      <c r="I74" s="6" t="s">
        <v>17</v>
      </c>
      <c r="J74" s="21">
        <f t="shared" si="31"/>
        <v>5707.9650000000001</v>
      </c>
      <c r="K74" s="32">
        <v>50</v>
      </c>
      <c r="L74" s="10"/>
      <c r="M74" s="10"/>
      <c r="N74" s="10"/>
      <c r="O74" s="10"/>
      <c r="P74" s="10"/>
      <c r="Q74" s="10"/>
      <c r="R74" s="21">
        <f t="shared" si="32"/>
        <v>5707.9650000000001</v>
      </c>
      <c r="S74" s="31">
        <v>50</v>
      </c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ht="25.15" customHeight="1" x14ac:dyDescent="0.25">
      <c r="A75" s="2"/>
      <c r="B75" s="2"/>
      <c r="C75" s="2"/>
      <c r="D75" s="2"/>
      <c r="E75" s="2"/>
      <c r="F75" s="2"/>
      <c r="G75" s="11">
        <f>SUM(G72:G74)</f>
        <v>16470.919999999998</v>
      </c>
      <c r="H75" s="2"/>
      <c r="I75" s="2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30" ht="25.15" customHeight="1" x14ac:dyDescent="0.25">
      <c r="A76" s="40" t="s">
        <v>9</v>
      </c>
      <c r="B76" s="41"/>
      <c r="C76" s="41"/>
      <c r="D76" s="41"/>
      <c r="E76" s="41"/>
      <c r="F76" s="42"/>
      <c r="G76" s="11">
        <f>G75+G70+G61+G57+G53</f>
        <v>409232.85</v>
      </c>
      <c r="H76" s="2"/>
      <c r="I76" s="2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30" ht="25.15" customHeight="1" x14ac:dyDescent="0.25">
      <c r="A77" s="37"/>
      <c r="B77" s="38"/>
      <c r="C77" s="38"/>
      <c r="D77" s="38"/>
      <c r="E77" s="38"/>
      <c r="F77" s="38"/>
      <c r="G77" s="38"/>
      <c r="H77" s="38"/>
      <c r="I77" s="39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30" ht="25.15" customHeight="1" x14ac:dyDescent="0.2">
      <c r="A78" s="43" t="s">
        <v>91</v>
      </c>
      <c r="B78" s="44"/>
      <c r="C78" s="44"/>
      <c r="D78" s="44"/>
      <c r="E78" s="44"/>
      <c r="F78" s="45"/>
      <c r="G78" s="46">
        <f>G76+G49+G27</f>
        <v>1083990.48</v>
      </c>
      <c r="H78" s="47"/>
      <c r="I78" s="4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30" ht="25.15" customHeight="1" x14ac:dyDescent="0.2">
      <c r="A79" s="49" t="s">
        <v>92</v>
      </c>
      <c r="B79" s="49"/>
      <c r="C79" s="49"/>
      <c r="D79" s="49"/>
      <c r="E79" s="49"/>
      <c r="F79" s="49"/>
      <c r="G79" s="49"/>
      <c r="H79" s="49"/>
      <c r="I79" s="49"/>
    </row>
    <row r="80" spans="1:30" ht="16.899999999999999" customHeight="1" x14ac:dyDescent="0.2">
      <c r="A80" s="35" t="s">
        <v>93</v>
      </c>
      <c r="B80" s="35"/>
      <c r="D80" s="17"/>
      <c r="E80" s="17"/>
      <c r="F80" s="17"/>
      <c r="G80" s="17"/>
      <c r="H80" s="17"/>
      <c r="I80" s="17"/>
    </row>
    <row r="81" spans="1:19" ht="30" customHeight="1" x14ac:dyDescent="0.2">
      <c r="A81" s="63" t="s">
        <v>98</v>
      </c>
      <c r="B81" s="63"/>
      <c r="C81" s="17"/>
      <c r="D81" s="17"/>
      <c r="E81" s="17"/>
      <c r="F81" s="17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 ht="30" customHeight="1" x14ac:dyDescent="0.2">
      <c r="G82" s="1" t="s">
        <v>106</v>
      </c>
      <c r="H82" s="1"/>
      <c r="I82" s="1"/>
      <c r="J82" s="24">
        <f>SUM(J8:J74)</f>
        <v>506987.75000000006</v>
      </c>
      <c r="K82" s="25"/>
      <c r="L82" s="24">
        <f>SUM(L8:L74)</f>
        <v>71694.7</v>
      </c>
      <c r="M82" s="26"/>
      <c r="N82" s="24">
        <f>SUM(N8:N74)</f>
        <v>86963.92</v>
      </c>
      <c r="O82" s="1"/>
      <c r="P82" s="24">
        <f>SUM(P8:P74)</f>
        <v>354083.86499999999</v>
      </c>
      <c r="Q82" s="1"/>
      <c r="R82" s="24">
        <f>SUM(R8:R74)</f>
        <v>64260.244999999995</v>
      </c>
      <c r="S82" s="1"/>
    </row>
    <row r="83" spans="1:19" ht="30" customHeight="1" x14ac:dyDescent="0.2">
      <c r="G83" s="1" t="s">
        <v>107</v>
      </c>
      <c r="H83" s="1"/>
      <c r="I83" s="1"/>
      <c r="J83" s="1"/>
      <c r="K83" s="27">
        <f>(J82*100)/G78</f>
        <v>46.770498390354874</v>
      </c>
      <c r="L83" s="1"/>
      <c r="M83" s="27">
        <f>(L82*100)/G78</f>
        <v>6.6139602997251412</v>
      </c>
      <c r="N83" s="1"/>
      <c r="O83" s="27">
        <f>(N82*100)/G78</f>
        <v>8.0225723015574832</v>
      </c>
      <c r="P83" s="1"/>
      <c r="Q83" s="27">
        <f>(P82*100)/G78</f>
        <v>32.664850063996873</v>
      </c>
      <c r="R83" s="1"/>
      <c r="S83" s="27">
        <f>(R82*100)/G78</f>
        <v>5.9281189443656368</v>
      </c>
    </row>
    <row r="84" spans="1:19" ht="30" customHeight="1" x14ac:dyDescent="0.2">
      <c r="G84" s="1"/>
      <c r="H84" s="1"/>
      <c r="I84" s="1"/>
      <c r="J84" s="1"/>
      <c r="K84" s="1"/>
      <c r="L84" s="1"/>
      <c r="M84" s="26"/>
      <c r="N84" s="1"/>
      <c r="O84" s="1"/>
      <c r="P84" s="1"/>
      <c r="Q84" s="1"/>
      <c r="R84" s="1"/>
      <c r="S84" s="1"/>
    </row>
    <row r="85" spans="1:19" ht="30" customHeight="1" x14ac:dyDescent="0.2">
      <c r="G85" s="1" t="s">
        <v>108</v>
      </c>
      <c r="H85" s="1"/>
      <c r="I85" s="1"/>
      <c r="J85" s="24">
        <f>J82</f>
        <v>506987.75000000006</v>
      </c>
      <c r="K85" s="1"/>
      <c r="L85" s="24">
        <f>J85+L82</f>
        <v>578682.45000000007</v>
      </c>
      <c r="M85" s="26"/>
      <c r="N85" s="24">
        <f>L85+N82</f>
        <v>665646.37000000011</v>
      </c>
      <c r="O85" s="1"/>
      <c r="P85" s="24">
        <f>N85+P82</f>
        <v>1019730.2350000001</v>
      </c>
      <c r="Q85" s="1"/>
      <c r="R85" s="24">
        <f>P85+R82</f>
        <v>1083990.48</v>
      </c>
      <c r="S85" s="28"/>
    </row>
    <row r="86" spans="1:19" ht="30" customHeight="1" x14ac:dyDescent="0.2">
      <c r="G86" s="1" t="s">
        <v>109</v>
      </c>
      <c r="H86" s="1"/>
      <c r="I86" s="1"/>
      <c r="J86" s="1"/>
      <c r="K86" s="27">
        <f>K83</f>
        <v>46.770498390354874</v>
      </c>
      <c r="L86" s="1"/>
      <c r="M86" s="27">
        <f>M83+K86</f>
        <v>53.384458690080017</v>
      </c>
      <c r="N86" s="1"/>
      <c r="O86" s="27">
        <f>O83+M86</f>
        <v>61.407030991637498</v>
      </c>
      <c r="P86" s="1"/>
      <c r="Q86" s="27">
        <f>O86+Q83</f>
        <v>94.071881055634378</v>
      </c>
      <c r="R86" s="1"/>
      <c r="S86" s="29">
        <f>S83+Q86</f>
        <v>100.00000000000001</v>
      </c>
    </row>
    <row r="87" spans="1:19" ht="30" customHeight="1" x14ac:dyDescent="0.2"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</sheetData>
  <mergeCells count="30">
    <mergeCell ref="A79:I79"/>
    <mergeCell ref="A80:B80"/>
    <mergeCell ref="A50:I50"/>
    <mergeCell ref="A53:E53"/>
    <mergeCell ref="A76:F76"/>
    <mergeCell ref="A77:I77"/>
    <mergeCell ref="A78:F78"/>
    <mergeCell ref="G78:I78"/>
    <mergeCell ref="A81:B81"/>
    <mergeCell ref="A1:I1"/>
    <mergeCell ref="A2:I2"/>
    <mergeCell ref="A3:I3"/>
    <mergeCell ref="A4:A5"/>
    <mergeCell ref="B4:B5"/>
    <mergeCell ref="C4:C5"/>
    <mergeCell ref="D4:D5"/>
    <mergeCell ref="E4:G4"/>
    <mergeCell ref="H4:H5"/>
    <mergeCell ref="I4:I5"/>
    <mergeCell ref="A6:I6"/>
    <mergeCell ref="A27:F27"/>
    <mergeCell ref="A28:I28"/>
    <mergeCell ref="A31:E31"/>
    <mergeCell ref="A49:F49"/>
    <mergeCell ref="J4:S4"/>
    <mergeCell ref="J5:K5"/>
    <mergeCell ref="L5:M5"/>
    <mergeCell ref="N5:O5"/>
    <mergeCell ref="P5:Q5"/>
    <mergeCell ref="R5:S5"/>
  </mergeCells>
  <phoneticPr fontId="10" type="noConversion"/>
  <pageMargins left="0.70866141732283472" right="0.70866141732283472" top="1.1811023622047245" bottom="0.74803149606299213" header="0.31496062992125984" footer="0.31496062992125984"/>
  <pageSetup paperSize="9" scale="44" orientation="landscape" horizontalDpi="360" verticalDpi="360" r:id="rId1"/>
  <headerFooter>
    <oddHeader>&amp;C&amp;G
ESTADO DO PARÁ
PREFEITURA MUNICIPAL DE SÃO JOÃO DA PONTA
PODER EXECUTIVO
CNPJ: 01.613.320/0001-80</oddHeader>
    <oddFooter>&amp;CTravessa da Constituição, s/n, Centro, CEP 68774-000 – São João da Ponta – PA.</oddFooter>
  </headerFooter>
  <rowBreaks count="3" manualBreakCount="3">
    <brk id="39" max="18" man="1"/>
    <brk id="70" max="18" man="1"/>
    <brk id="89" max="16383" man="1"/>
  </rowBreaks>
  <colBreaks count="1" manualBreakCount="1">
    <brk id="19" min="1" max="86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Usuário do Windows</cp:lastModifiedBy>
  <cp:lastPrinted>2022-01-11T18:20:56Z</cp:lastPrinted>
  <dcterms:created xsi:type="dcterms:W3CDTF">2022-01-11T12:39:03Z</dcterms:created>
  <dcterms:modified xsi:type="dcterms:W3CDTF">2022-03-16T11:26:06Z</dcterms:modified>
</cp:coreProperties>
</file>